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certificaciones\cafetero trazabilidad\exel\"/>
    </mc:Choice>
  </mc:AlternateContent>
  <xr:revisionPtr revIDLastSave="0" documentId="8_{22BA067A-AD6D-46C6-9E71-59E896F06D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1" r:id="rId1"/>
    <sheet name="OPERADORES CP" sheetId="4" r:id="rId2"/>
    <sheet name="Hoja2" sheetId="2" r:id="rId3"/>
    <sheet name="Verificar" sheetId="3" r:id="rId4"/>
  </sheets>
  <definedNames>
    <definedName name="_xlnm._FilterDatabase" localSheetId="0" hidden="1">Consolidado!$A$5:$AU$366</definedName>
    <definedName name="_xlnm._FilterDatabase" localSheetId="3" hidden="1">Verificar!$B$1:$D$1</definedName>
    <definedName name="_xlnm.Print_Area" localSheetId="0">Consolidado!$D$8:$AC$339</definedName>
    <definedName name="Count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35" i="1" l="1"/>
  <c r="V316" i="1"/>
  <c r="V322" i="1"/>
  <c r="V64" i="1"/>
  <c r="V329" i="1"/>
  <c r="V62" i="1"/>
  <c r="V332" i="1"/>
  <c r="V181" i="1"/>
  <c r="V180" i="1"/>
  <c r="V275" i="1"/>
  <c r="V327" i="1"/>
  <c r="V297" i="1"/>
  <c r="V85" i="1"/>
  <c r="V286" i="1"/>
  <c r="V264" i="1"/>
  <c r="V318" i="1"/>
  <c r="V41" i="1"/>
  <c r="V258" i="1"/>
  <c r="V284" i="1"/>
  <c r="V283" i="1"/>
  <c r="V338" i="1"/>
  <c r="V69" i="1"/>
  <c r="V88" i="1"/>
  <c r="V282" i="1"/>
  <c r="V174" i="1"/>
  <c r="V238" i="1"/>
  <c r="V308" i="1"/>
  <c r="V55" i="1"/>
  <c r="V239" i="1"/>
  <c r="V82" i="1"/>
  <c r="V160" i="1"/>
  <c r="V336" i="1"/>
  <c r="V325" i="1"/>
  <c r="V320" i="1"/>
  <c r="V183" i="1"/>
  <c r="V326" i="1"/>
  <c r="V17" i="1"/>
  <c r="V149" i="1"/>
  <c r="V268" i="1"/>
  <c r="V96" i="1"/>
  <c r="V118" i="1"/>
  <c r="V267" i="1"/>
  <c r="V120" i="1"/>
  <c r="V319" i="1"/>
  <c r="V36" i="1"/>
  <c r="V324" i="1"/>
  <c r="V101" i="1"/>
  <c r="V43" i="1"/>
  <c r="AC117" i="1" l="1"/>
  <c r="AC116" i="1"/>
  <c r="AD116" i="1" s="1"/>
  <c r="AC115" i="1"/>
  <c r="AD115" i="1" s="1"/>
  <c r="AC114" i="1"/>
  <c r="AD114" i="1" s="1"/>
  <c r="AC307" i="1"/>
  <c r="AC112" i="1"/>
  <c r="AD112" i="1" s="1"/>
  <c r="AC111" i="1"/>
  <c r="AD111" i="1" s="1"/>
  <c r="AC110" i="1"/>
  <c r="AD110" i="1" s="1"/>
  <c r="AC109" i="1"/>
  <c r="AD109" i="1" s="1"/>
  <c r="AC108" i="1"/>
  <c r="AD108" i="1" s="1"/>
  <c r="AC107" i="1"/>
  <c r="AD107" i="1" s="1"/>
  <c r="AC323" i="1"/>
  <c r="AC105" i="1"/>
  <c r="AD105" i="1" s="1"/>
  <c r="AC104" i="1"/>
  <c r="AD104" i="1" s="1"/>
  <c r="AC103" i="1"/>
  <c r="AD103" i="1" s="1"/>
  <c r="AC102" i="1"/>
  <c r="AD102" i="1" s="1"/>
  <c r="AC84" i="1"/>
  <c r="AC321" i="1"/>
  <c r="AC99" i="1"/>
  <c r="AD99" i="1" s="1"/>
  <c r="AC98" i="1"/>
  <c r="AD98" i="1" s="1"/>
  <c r="AC97" i="1"/>
  <c r="AD97" i="1" s="1"/>
  <c r="AC35" i="1"/>
  <c r="AC95" i="1"/>
  <c r="AD95" i="1" s="1"/>
  <c r="AC94" i="1"/>
  <c r="AD94" i="1" s="1"/>
  <c r="AC93" i="1"/>
  <c r="AD93" i="1" s="1"/>
  <c r="AC92" i="1"/>
  <c r="AD92" i="1" s="1"/>
  <c r="AC91" i="1"/>
  <c r="AC90" i="1"/>
  <c r="AD90" i="1" s="1"/>
  <c r="AC130" i="1"/>
  <c r="AC226" i="1"/>
  <c r="AC87" i="1"/>
  <c r="AC86" i="1"/>
  <c r="AD86" i="1" s="1"/>
  <c r="AC310" i="1"/>
  <c r="AC300" i="1"/>
  <c r="AC83" i="1"/>
  <c r="AD83" i="1" s="1"/>
  <c r="AC260" i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C75" i="1"/>
  <c r="AC74" i="1"/>
  <c r="AD74" i="1" s="1"/>
  <c r="AC73" i="1"/>
  <c r="AD73" i="1" s="1"/>
  <c r="AC72" i="1"/>
  <c r="AD72" i="1" s="1"/>
  <c r="AC71" i="1"/>
  <c r="AD71" i="1" s="1"/>
  <c r="AC70" i="1"/>
  <c r="AD70" i="1" s="1"/>
  <c r="AC301" i="1"/>
  <c r="V301" i="1" s="1"/>
  <c r="AC68" i="1"/>
  <c r="AD68" i="1" s="1"/>
  <c r="AC56" i="1"/>
  <c r="AC66" i="1"/>
  <c r="AD66" i="1" s="1"/>
  <c r="AC65" i="1"/>
  <c r="AC274" i="1"/>
  <c r="AC106" i="1"/>
  <c r="AC63" i="1"/>
  <c r="AC333" i="1"/>
  <c r="AC60" i="1"/>
  <c r="AD60" i="1" s="1"/>
  <c r="AC59" i="1"/>
  <c r="AD59" i="1" s="1"/>
  <c r="AC58" i="1"/>
  <c r="AD58" i="1" s="1"/>
  <c r="AC57" i="1"/>
  <c r="AD57" i="1" s="1"/>
  <c r="AC210" i="1"/>
  <c r="AC337" i="1"/>
  <c r="AC49" i="1"/>
  <c r="AC53" i="1"/>
  <c r="AC52" i="1"/>
  <c r="AD52" i="1" s="1"/>
  <c r="AC51" i="1"/>
  <c r="AD51" i="1" s="1"/>
  <c r="AC50" i="1"/>
  <c r="AD50" i="1" s="1"/>
  <c r="AC8" i="1"/>
  <c r="AC48" i="1"/>
  <c r="AD48" i="1" s="1"/>
  <c r="AC47" i="1"/>
  <c r="AD47" i="1" s="1"/>
  <c r="AC46" i="1"/>
  <c r="AD46" i="1" s="1"/>
  <c r="AC45" i="1"/>
  <c r="AD45" i="1" s="1"/>
  <c r="AC44" i="1"/>
  <c r="AD44" i="1" s="1"/>
  <c r="AC331" i="1"/>
  <c r="AC42" i="1"/>
  <c r="AD42" i="1" s="1"/>
  <c r="AC281" i="1"/>
  <c r="V281" i="1" s="1"/>
  <c r="AC40" i="1"/>
  <c r="AD40" i="1" s="1"/>
  <c r="AC39" i="1"/>
  <c r="AD39" i="1" s="1"/>
  <c r="AC38" i="1"/>
  <c r="AD38" i="1" s="1"/>
  <c r="AC37" i="1"/>
  <c r="AD37" i="1" s="1"/>
  <c r="AC273" i="1"/>
  <c r="AC271" i="1"/>
  <c r="AC34" i="1"/>
  <c r="AD34" i="1" s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D18" i="1" s="1"/>
  <c r="AC61" i="1"/>
  <c r="V61" i="1" s="1"/>
  <c r="AC16" i="1"/>
  <c r="AD16" i="1" s="1"/>
  <c r="AC15" i="1"/>
  <c r="AC14" i="1"/>
  <c r="AD14" i="1" s="1"/>
  <c r="AC13" i="1"/>
  <c r="AD13" i="1" s="1"/>
  <c r="AC184" i="1"/>
  <c r="V184" i="1" s="1"/>
  <c r="AC11" i="1"/>
  <c r="AC10" i="1"/>
  <c r="AC89" i="1"/>
  <c r="V89" i="1" s="1"/>
  <c r="AC312" i="1"/>
  <c r="AC7" i="1"/>
  <c r="AC6" i="1"/>
  <c r="AD6" i="1" s="1"/>
  <c r="AO91" i="1"/>
  <c r="AN91" i="1"/>
  <c r="AO22" i="1"/>
  <c r="AN22" i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" i="2"/>
  <c r="M74" i="3"/>
  <c r="AN108" i="1"/>
  <c r="AO108" i="1"/>
  <c r="AN307" i="1"/>
  <c r="AO307" i="1"/>
  <c r="AN356" i="1"/>
  <c r="AO356" i="1"/>
  <c r="AN112" i="1"/>
  <c r="AO112" i="1"/>
  <c r="AN111" i="1"/>
  <c r="AO111" i="1"/>
  <c r="AN110" i="1"/>
  <c r="AO110" i="1"/>
  <c r="AN107" i="1"/>
  <c r="AO107" i="1"/>
  <c r="AN105" i="1"/>
  <c r="AO105" i="1"/>
  <c r="AN323" i="1"/>
  <c r="AO323" i="1"/>
  <c r="AN104" i="1"/>
  <c r="AO104" i="1"/>
  <c r="AN103" i="1"/>
  <c r="AO103" i="1"/>
  <c r="AN354" i="1"/>
  <c r="AO354" i="1"/>
  <c r="AN102" i="1"/>
  <c r="AO102" i="1"/>
  <c r="AN84" i="1"/>
  <c r="AO84" i="1"/>
  <c r="AN321" i="1"/>
  <c r="AO321" i="1"/>
  <c r="AN99" i="1"/>
  <c r="AO99" i="1"/>
  <c r="AN98" i="1"/>
  <c r="AO98" i="1"/>
  <c r="AN351" i="1"/>
  <c r="AO351" i="1"/>
  <c r="AN347" i="1"/>
  <c r="AO347" i="1"/>
  <c r="AN97" i="1"/>
  <c r="AO97" i="1"/>
  <c r="AN35" i="1"/>
  <c r="AO35" i="1"/>
  <c r="AN95" i="1"/>
  <c r="AO95" i="1"/>
  <c r="AN94" i="1"/>
  <c r="AO94" i="1"/>
  <c r="AN93" i="1"/>
  <c r="AO93" i="1"/>
  <c r="AN360" i="1"/>
  <c r="AO360" i="1"/>
  <c r="AN90" i="1"/>
  <c r="AO90" i="1"/>
  <c r="AN346" i="1"/>
  <c r="AO346" i="1"/>
  <c r="AN130" i="1"/>
  <c r="AO130" i="1"/>
  <c r="AN226" i="1"/>
  <c r="AO226" i="1"/>
  <c r="AN87" i="1"/>
  <c r="AO87" i="1"/>
  <c r="AN117" i="1"/>
  <c r="AO117" i="1"/>
  <c r="AN355" i="1"/>
  <c r="AO355" i="1"/>
  <c r="AN86" i="1"/>
  <c r="AO86" i="1"/>
  <c r="AN310" i="1"/>
  <c r="AO310" i="1"/>
  <c r="AN300" i="1"/>
  <c r="AO300" i="1"/>
  <c r="AN83" i="1"/>
  <c r="AO83" i="1"/>
  <c r="AN260" i="1"/>
  <c r="AO260" i="1"/>
  <c r="AN81" i="1"/>
  <c r="AO81" i="1"/>
  <c r="AN359" i="1"/>
  <c r="AO359" i="1"/>
  <c r="AN80" i="1"/>
  <c r="AO80" i="1"/>
  <c r="AN79" i="1"/>
  <c r="AO79" i="1"/>
  <c r="AN77" i="1"/>
  <c r="AO77" i="1"/>
  <c r="AN78" i="1"/>
  <c r="AO78" i="1"/>
  <c r="AN76" i="1"/>
  <c r="AO76" i="1"/>
  <c r="AN75" i="1"/>
  <c r="AO75" i="1"/>
  <c r="AN74" i="1"/>
  <c r="AO74" i="1"/>
  <c r="AN70" i="1"/>
  <c r="AO70" i="1"/>
  <c r="AN73" i="1"/>
  <c r="AO73" i="1"/>
  <c r="AN72" i="1"/>
  <c r="AO72" i="1"/>
  <c r="AN341" i="1"/>
  <c r="AO341" i="1"/>
  <c r="AN71" i="1"/>
  <c r="AO71" i="1"/>
  <c r="AN342" i="1"/>
  <c r="AO342" i="1"/>
  <c r="AN301" i="1"/>
  <c r="AO301" i="1"/>
  <c r="AN68" i="1"/>
  <c r="AO68" i="1"/>
  <c r="AN56" i="1"/>
  <c r="AO56" i="1"/>
  <c r="AN66" i="1"/>
  <c r="AO66" i="1"/>
  <c r="AN6" i="1"/>
  <c r="AO6" i="1"/>
  <c r="AN312" i="1"/>
  <c r="AO312" i="1"/>
  <c r="AN65" i="1"/>
  <c r="AO65" i="1"/>
  <c r="AN274" i="1"/>
  <c r="AO274" i="1"/>
  <c r="AN106" i="1"/>
  <c r="AO106" i="1"/>
  <c r="AN343" i="1"/>
  <c r="AO343" i="1"/>
  <c r="AN63" i="1"/>
  <c r="AO63" i="1"/>
  <c r="AN333" i="1"/>
  <c r="AO333" i="1"/>
  <c r="AN344" i="1"/>
  <c r="AO344" i="1"/>
  <c r="AN60" i="1"/>
  <c r="AO60" i="1"/>
  <c r="AN59" i="1"/>
  <c r="AO59" i="1"/>
  <c r="AN345" i="1"/>
  <c r="AO345" i="1"/>
  <c r="AN58" i="1"/>
  <c r="AO58" i="1"/>
  <c r="AN57" i="1"/>
  <c r="AO57" i="1"/>
  <c r="AN210" i="1"/>
  <c r="AO210" i="1"/>
  <c r="AN337" i="1"/>
  <c r="AO337" i="1"/>
  <c r="AN49" i="1"/>
  <c r="AO49" i="1"/>
  <c r="AN116" i="1"/>
  <c r="AO116" i="1"/>
  <c r="AN53" i="1"/>
  <c r="AO53" i="1"/>
  <c r="AN348" i="1"/>
  <c r="AO348" i="1"/>
  <c r="AN115" i="1"/>
  <c r="AO115" i="1"/>
  <c r="AN350" i="1"/>
  <c r="AO350" i="1"/>
  <c r="AN352" i="1"/>
  <c r="AO352" i="1"/>
  <c r="AN353" i="1"/>
  <c r="AO353" i="1"/>
  <c r="AN52" i="1"/>
  <c r="AO52" i="1"/>
  <c r="AN51" i="1"/>
  <c r="AO51" i="1"/>
  <c r="AN50" i="1"/>
  <c r="AO50" i="1"/>
  <c r="AN8" i="1"/>
  <c r="AO8" i="1"/>
  <c r="AN48" i="1"/>
  <c r="AO48" i="1"/>
  <c r="AN47" i="1"/>
  <c r="AO47" i="1"/>
  <c r="AN357" i="1"/>
  <c r="AO357" i="1"/>
  <c r="AN46" i="1"/>
  <c r="AO46" i="1"/>
  <c r="AN358" i="1"/>
  <c r="AO358" i="1"/>
  <c r="AN45" i="1"/>
  <c r="AO45" i="1"/>
  <c r="AN44" i="1"/>
  <c r="AO44" i="1"/>
  <c r="AN42" i="1"/>
  <c r="AO42" i="1"/>
  <c r="AN349" i="1"/>
  <c r="AO349" i="1"/>
  <c r="AN331" i="1"/>
  <c r="AO331" i="1"/>
  <c r="AN361" i="1"/>
  <c r="AO361" i="1"/>
  <c r="AN281" i="1"/>
  <c r="AO281" i="1"/>
  <c r="AN114" i="1"/>
  <c r="AO114" i="1"/>
  <c r="AN363" i="1"/>
  <c r="AO363" i="1"/>
  <c r="AN92" i="1"/>
  <c r="AO92" i="1"/>
  <c r="AN364" i="1"/>
  <c r="AO364" i="1"/>
  <c r="AN40" i="1"/>
  <c r="AO40" i="1"/>
  <c r="AN365" i="1"/>
  <c r="AO365" i="1"/>
  <c r="AN39" i="1"/>
  <c r="AO39" i="1"/>
  <c r="AN38" i="1"/>
  <c r="AO38" i="1"/>
  <c r="AN37" i="1"/>
  <c r="AO37" i="1"/>
  <c r="AN273" i="1"/>
  <c r="AO273" i="1"/>
  <c r="AN271" i="1"/>
  <c r="AO271" i="1"/>
  <c r="AN34" i="1"/>
  <c r="AO34" i="1"/>
  <c r="AN33" i="1"/>
  <c r="AO33" i="1"/>
  <c r="AN32" i="1"/>
  <c r="AO32" i="1"/>
  <c r="AN31" i="1"/>
  <c r="AO31" i="1"/>
  <c r="AN30" i="1"/>
  <c r="AO30" i="1"/>
  <c r="AN29" i="1"/>
  <c r="AO29" i="1"/>
  <c r="AN28" i="1"/>
  <c r="AO28" i="1"/>
  <c r="AN27" i="1"/>
  <c r="AO27" i="1"/>
  <c r="AN7" i="1"/>
  <c r="AO7" i="1"/>
  <c r="AN26" i="1"/>
  <c r="AO26" i="1"/>
  <c r="AN25" i="1"/>
  <c r="AO25" i="1"/>
  <c r="AN24" i="1"/>
  <c r="AO24" i="1"/>
  <c r="AN23" i="1"/>
  <c r="AO23" i="1"/>
  <c r="AN21" i="1"/>
  <c r="AO21" i="1"/>
  <c r="AN20" i="1"/>
  <c r="AO20" i="1"/>
  <c r="AN19" i="1"/>
  <c r="AO19" i="1"/>
  <c r="AN340" i="1"/>
  <c r="AO340" i="1"/>
  <c r="AN15" i="1"/>
  <c r="AO15" i="1"/>
  <c r="AN366" i="1"/>
  <c r="AO366" i="1"/>
  <c r="AN61" i="1"/>
  <c r="AO61" i="1"/>
  <c r="AN18" i="1"/>
  <c r="AO18" i="1"/>
  <c r="AN16" i="1"/>
  <c r="AO16" i="1"/>
  <c r="AN14" i="1"/>
  <c r="AO14" i="1"/>
  <c r="AN13" i="1"/>
  <c r="AO13" i="1"/>
  <c r="AN362" i="1"/>
  <c r="AO362" i="1"/>
  <c r="AN184" i="1"/>
  <c r="AO184" i="1"/>
  <c r="AN11" i="1"/>
  <c r="AO11" i="1"/>
  <c r="AN10" i="1"/>
  <c r="AO10" i="1"/>
  <c r="AN89" i="1"/>
  <c r="AO89" i="1"/>
  <c r="AO109" i="1"/>
  <c r="AN109" i="1"/>
  <c r="AD356" i="1"/>
  <c r="AD354" i="1"/>
  <c r="AD351" i="1"/>
  <c r="AD347" i="1"/>
  <c r="AD360" i="1"/>
  <c r="AD346" i="1"/>
  <c r="AD87" i="1"/>
  <c r="AD117" i="1"/>
  <c r="AD355" i="1"/>
  <c r="AD359" i="1"/>
  <c r="AD76" i="1"/>
  <c r="AD75" i="1"/>
  <c r="AD341" i="1"/>
  <c r="AD342" i="1"/>
  <c r="AD301" i="1"/>
  <c r="AD65" i="1"/>
  <c r="AD343" i="1"/>
  <c r="AD344" i="1"/>
  <c r="AD345" i="1"/>
  <c r="AD53" i="1"/>
  <c r="AD348" i="1"/>
  <c r="AD350" i="1"/>
  <c r="AD352" i="1"/>
  <c r="AD353" i="1"/>
  <c r="AD357" i="1"/>
  <c r="AD358" i="1"/>
  <c r="AD349" i="1"/>
  <c r="AD361" i="1"/>
  <c r="AD281" i="1"/>
  <c r="AD363" i="1"/>
  <c r="AD364" i="1"/>
  <c r="AD365" i="1"/>
  <c r="AD362" i="1"/>
  <c r="M82" i="3"/>
  <c r="M81" i="3"/>
  <c r="M80" i="3"/>
  <c r="M79" i="3"/>
  <c r="M78" i="3"/>
  <c r="M77" i="3"/>
  <c r="M76" i="3"/>
  <c r="M75" i="3"/>
  <c r="AC262" i="1"/>
  <c r="V262" i="1" s="1"/>
  <c r="AC67" i="1"/>
  <c r="V67" i="1" s="1"/>
  <c r="AC305" i="1"/>
  <c r="V305" i="1" s="1"/>
  <c r="AC311" i="1"/>
  <c r="V311" i="1" s="1"/>
  <c r="AC100" i="1"/>
  <c r="V100" i="1" s="1"/>
  <c r="AC12" i="1"/>
  <c r="V12" i="1" s="1"/>
  <c r="AC285" i="1"/>
  <c r="V285" i="1" s="1"/>
  <c r="AC54" i="1"/>
  <c r="V54" i="1" s="1"/>
  <c r="AC113" i="1"/>
  <c r="V113" i="1" s="1"/>
  <c r="AC266" i="1"/>
  <c r="V266" i="1" s="1"/>
  <c r="AC330" i="1"/>
  <c r="V330" i="1" s="1"/>
  <c r="AC328" i="1"/>
  <c r="V328" i="1" s="1"/>
  <c r="AC334" i="1"/>
  <c r="V334" i="1" s="1"/>
  <c r="AC339" i="1"/>
  <c r="V339" i="1" s="1"/>
  <c r="AC9" i="1"/>
  <c r="V9" i="1" s="1"/>
  <c r="AC182" i="1"/>
  <c r="V182" i="1" s="1"/>
  <c r="AC278" i="1"/>
  <c r="V278" i="1" s="1"/>
  <c r="AC292" i="1"/>
  <c r="V292" i="1" s="1"/>
  <c r="AD312" i="1" l="1"/>
  <c r="V312" i="1"/>
  <c r="AD273" i="1"/>
  <c r="V273" i="1"/>
  <c r="AD49" i="1"/>
  <c r="V49" i="1"/>
  <c r="AD210" i="1"/>
  <c r="V210" i="1"/>
  <c r="AD63" i="1"/>
  <c r="V63" i="1"/>
  <c r="AD274" i="1"/>
  <c r="V274" i="1"/>
  <c r="AD260" i="1"/>
  <c r="V260" i="1"/>
  <c r="AD300" i="1"/>
  <c r="V300" i="1"/>
  <c r="AD226" i="1"/>
  <c r="V226" i="1"/>
  <c r="AD35" i="1"/>
  <c r="V35" i="1"/>
  <c r="AD321" i="1"/>
  <c r="V321" i="1"/>
  <c r="AD323" i="1"/>
  <c r="V323" i="1"/>
  <c r="AD271" i="1"/>
  <c r="V271" i="1"/>
  <c r="AD331" i="1"/>
  <c r="V331" i="1"/>
  <c r="AD8" i="1"/>
  <c r="V8" i="1"/>
  <c r="AD337" i="1"/>
  <c r="V337" i="1"/>
  <c r="AD333" i="1"/>
  <c r="V333" i="1"/>
  <c r="AD106" i="1"/>
  <c r="V106" i="1"/>
  <c r="AD56" i="1"/>
  <c r="V56" i="1"/>
  <c r="AD310" i="1"/>
  <c r="V310" i="1"/>
  <c r="AD130" i="1"/>
  <c r="V130" i="1"/>
  <c r="AD84" i="1"/>
  <c r="V84" i="1"/>
  <c r="AD307" i="1"/>
  <c r="V307" i="1"/>
</calcChain>
</file>

<file path=xl/sharedStrings.xml><?xml version="1.0" encoding="utf-8"?>
<sst xmlns="http://schemas.openxmlformats.org/spreadsheetml/2006/main" count="4683" uniqueCount="1516">
  <si>
    <t>No.</t>
  </si>
  <si>
    <t>Tecnico</t>
  </si>
  <si>
    <t>INTERMEDIARIO</t>
  </si>
  <si>
    <t>COD SBX</t>
  </si>
  <si>
    <t>FINCA</t>
  </si>
  <si>
    <t>nombre</t>
  </si>
  <si>
    <t>APELLIDO 1</t>
  </si>
  <si>
    <t>APELLIDO 2</t>
  </si>
  <si>
    <t>GENERO</t>
  </si>
  <si>
    <t>CEDULA</t>
  </si>
  <si>
    <t>TELEFONO</t>
  </si>
  <si>
    <t>VEREDA</t>
  </si>
  <si>
    <t>MUNICIPIO</t>
  </si>
  <si>
    <t>DEPARTAMENTO</t>
  </si>
  <si>
    <t>Trabajadores Permanentes</t>
  </si>
  <si>
    <t>Trabajadores Temporales</t>
  </si>
  <si>
    <t>Hectareas Totales</t>
  </si>
  <si>
    <t>Hectareas Café</t>
  </si>
  <si>
    <t>asnm</t>
  </si>
  <si>
    <t>Lat.</t>
  </si>
  <si>
    <t>Lon.</t>
  </si>
  <si>
    <t>Kg CPS/AÑO</t>
  </si>
  <si>
    <t>No. Cafetos</t>
  </si>
  <si>
    <t>ID</t>
  </si>
  <si>
    <t>RUTA</t>
  </si>
  <si>
    <t>CP</t>
  </si>
  <si>
    <t>4C</t>
  </si>
  <si>
    <t>UTZ</t>
  </si>
  <si>
    <t>RAC</t>
  </si>
  <si>
    <t>S&amp;D</t>
  </si>
  <si>
    <t>GOCOO</t>
  </si>
  <si>
    <t>OBSERVACIONES</t>
  </si>
  <si>
    <t>AT1</t>
  </si>
  <si>
    <t xml:space="preserve">AT2 </t>
  </si>
  <si>
    <t>AT3</t>
  </si>
  <si>
    <t>CAP 1</t>
  </si>
  <si>
    <t>CAP 2</t>
  </si>
  <si>
    <t>CAP 3</t>
  </si>
  <si>
    <t>Felipe R</t>
  </si>
  <si>
    <t>CARMEN ROMERO</t>
  </si>
  <si>
    <t>F927585</t>
  </si>
  <si>
    <t>TRES ESQUINAS</t>
  </si>
  <si>
    <t>FELICIANO</t>
  </si>
  <si>
    <t>RINCON</t>
  </si>
  <si>
    <t>DUARTE</t>
  </si>
  <si>
    <t>MASCULINO</t>
  </si>
  <si>
    <t>MONCHIA</t>
  </si>
  <si>
    <t>MOGOTES</t>
  </si>
  <si>
    <t>SANTANDER</t>
  </si>
  <si>
    <t>FR14592FY18</t>
  </si>
  <si>
    <t>ORLANDO ORTIZ</t>
  </si>
  <si>
    <t>F589605</t>
  </si>
  <si>
    <t>EL ESPEJO</t>
  </si>
  <si>
    <t>MARIA AURORA</t>
  </si>
  <si>
    <t>ROJAS</t>
  </si>
  <si>
    <t>MARIN</t>
  </si>
  <si>
    <t>RESGUARDO</t>
  </si>
  <si>
    <t>PUENTE NACIONAL</t>
  </si>
  <si>
    <t>JUAN CARLOS CARREÑO</t>
  </si>
  <si>
    <t>F560727</t>
  </si>
  <si>
    <t>PATIO BERLIN</t>
  </si>
  <si>
    <t>ERNESTO</t>
  </si>
  <si>
    <t>PORRAS</t>
  </si>
  <si>
    <t>MELGAREJO</t>
  </si>
  <si>
    <t>LOS MEDIOS</t>
  </si>
  <si>
    <t>VALLE DE SAN JOSE</t>
  </si>
  <si>
    <t>F1202508</t>
  </si>
  <si>
    <t>EL LIMONCITO</t>
  </si>
  <si>
    <t>LIDIA</t>
  </si>
  <si>
    <t xml:space="preserve">DUARTE </t>
  </si>
  <si>
    <t>DE DIAZ</t>
  </si>
  <si>
    <t>CERRO DE MONAS</t>
  </si>
  <si>
    <t>EDWIN VILLAREAL</t>
  </si>
  <si>
    <t>F1202507</t>
  </si>
  <si>
    <t>VISTA HERMOSA</t>
  </si>
  <si>
    <t>MARTHA</t>
  </si>
  <si>
    <t>AVENDAÑO</t>
  </si>
  <si>
    <t>RODRIGUEZ</t>
  </si>
  <si>
    <t>EL BOSQUE</t>
  </si>
  <si>
    <t>PINCHOTE</t>
  </si>
  <si>
    <t>JAVIER</t>
  </si>
  <si>
    <t>F1202506</t>
  </si>
  <si>
    <t>LA ESPERANZA</t>
  </si>
  <si>
    <t xml:space="preserve">ALICIA </t>
  </si>
  <si>
    <t>RANGEL</t>
  </si>
  <si>
    <t>SANABRIA</t>
  </si>
  <si>
    <t>SAN JOAQUIN</t>
  </si>
  <si>
    <t>CONFINES</t>
  </si>
  <si>
    <t>F1202504</t>
  </si>
  <si>
    <t xml:space="preserve"> BUENA VISTA</t>
  </si>
  <si>
    <t>GILBERTO</t>
  </si>
  <si>
    <t>LOZANO</t>
  </si>
  <si>
    <t>MEDINA</t>
  </si>
  <si>
    <t>VEGA DE PLAZAS</t>
  </si>
  <si>
    <t xml:space="preserve">VALLE DE SAN JOSÉ </t>
  </si>
  <si>
    <t>IVAN FIALLO</t>
  </si>
  <si>
    <t>F1202503</t>
  </si>
  <si>
    <t xml:space="preserve">SAN MIGUEL  </t>
  </si>
  <si>
    <t>LAURA CAROLINA</t>
  </si>
  <si>
    <t>MANTILLA</t>
  </si>
  <si>
    <t>DURAN</t>
  </si>
  <si>
    <t xml:space="preserve">MORARIO </t>
  </si>
  <si>
    <t>GUAPOTA</t>
  </si>
  <si>
    <t>F1202502</t>
  </si>
  <si>
    <t>BEATRIZ</t>
  </si>
  <si>
    <t>DE MANTILLA</t>
  </si>
  <si>
    <t>F1202501</t>
  </si>
  <si>
    <t>EL NARANJO</t>
  </si>
  <si>
    <t>MARIA JANETH</t>
  </si>
  <si>
    <t>CAMACHO</t>
  </si>
  <si>
    <t>PABAS BAJO</t>
  </si>
  <si>
    <t>F1202500</t>
  </si>
  <si>
    <t>BETTY LILIANA</t>
  </si>
  <si>
    <t>MORARIO</t>
  </si>
  <si>
    <t>F1202499</t>
  </si>
  <si>
    <t>JUAN FELIPE</t>
  </si>
  <si>
    <t>BARREARA</t>
  </si>
  <si>
    <t>CABEZAS</t>
  </si>
  <si>
    <t>LA LAJITA</t>
  </si>
  <si>
    <t>PARAMO</t>
  </si>
  <si>
    <t>X</t>
  </si>
  <si>
    <t>F1202498</t>
  </si>
  <si>
    <t>JUAN MAURICIO</t>
  </si>
  <si>
    <t>F1202497</t>
  </si>
  <si>
    <t>EUMELINA</t>
  </si>
  <si>
    <t>MARTINEZ</t>
  </si>
  <si>
    <t>DE DUERAN</t>
  </si>
  <si>
    <t>SALITRE</t>
  </si>
  <si>
    <t>F1202496</t>
  </si>
  <si>
    <t>VILLA DE LEYVA</t>
  </si>
  <si>
    <t>LORENZO</t>
  </si>
  <si>
    <t>TOLEDO</t>
  </si>
  <si>
    <t>CHAPA</t>
  </si>
  <si>
    <t>F1202495</t>
  </si>
  <si>
    <t>LA HEMERITA</t>
  </si>
  <si>
    <t>JOSÉ LUIS</t>
  </si>
  <si>
    <t>VESGA</t>
  </si>
  <si>
    <t>CORINTO</t>
  </si>
  <si>
    <t>F1202505</t>
  </si>
  <si>
    <t>LA HERMITA</t>
  </si>
  <si>
    <t>F1202494</t>
  </si>
  <si>
    <t>EL PESEBRE</t>
  </si>
  <si>
    <t>JULIÁN IVAN</t>
  </si>
  <si>
    <t>VERANO</t>
  </si>
  <si>
    <t>F1202493</t>
  </si>
  <si>
    <t>EL RECUERDO</t>
  </si>
  <si>
    <t>ARMANDO</t>
  </si>
  <si>
    <t>CORZO</t>
  </si>
  <si>
    <t>MACIEGAL</t>
  </si>
  <si>
    <t>MONIQUIRA</t>
  </si>
  <si>
    <t>BOYACA</t>
  </si>
  <si>
    <t>F1202492</t>
  </si>
  <si>
    <t>GUADUAS</t>
  </si>
  <si>
    <t>ANGELA</t>
  </si>
  <si>
    <t>GONZALES</t>
  </si>
  <si>
    <t>CANOAS Y SAN RAFAEL</t>
  </si>
  <si>
    <t>F1202491</t>
  </si>
  <si>
    <t>BERNAL</t>
  </si>
  <si>
    <t>F1202490</t>
  </si>
  <si>
    <t>EL OTITO</t>
  </si>
  <si>
    <t>HUGO</t>
  </si>
  <si>
    <t>TAVERA</t>
  </si>
  <si>
    <t>F1202489</t>
  </si>
  <si>
    <t>SERAFIN</t>
  </si>
  <si>
    <t>CORTEZ</t>
  </si>
  <si>
    <t>F1202488</t>
  </si>
  <si>
    <t>UJAS</t>
  </si>
  <si>
    <t>ROSENDO</t>
  </si>
  <si>
    <t>PEÑA</t>
  </si>
  <si>
    <t>ALDANA</t>
  </si>
  <si>
    <t>BAJO GUAMITO</t>
  </si>
  <si>
    <t>F1202487</t>
  </si>
  <si>
    <t>El GUAMITO</t>
  </si>
  <si>
    <t>LUIS ALBERTO</t>
  </si>
  <si>
    <t>ARIZA</t>
  </si>
  <si>
    <t>LA PALMA</t>
  </si>
  <si>
    <t>BARBOSA</t>
  </si>
  <si>
    <t>F1202486</t>
  </si>
  <si>
    <t>EL PLATANAL</t>
  </si>
  <si>
    <t>JAIRO</t>
  </si>
  <si>
    <t>F1202485</t>
  </si>
  <si>
    <t>GUADUA</t>
  </si>
  <si>
    <t>TOVIAS</t>
  </si>
  <si>
    <t>ACOSTA</t>
  </si>
  <si>
    <t>F1202484</t>
  </si>
  <si>
    <t>ESPERANZA</t>
  </si>
  <si>
    <t>SEGUNDO NARCISO</t>
  </si>
  <si>
    <t>PINZON</t>
  </si>
  <si>
    <t>SAENZ</t>
  </si>
  <si>
    <t>DOMINGO DUEÑAS</t>
  </si>
  <si>
    <t>F1202483</t>
  </si>
  <si>
    <t>LA ESMERALDA</t>
  </si>
  <si>
    <t>NANCY</t>
  </si>
  <si>
    <t>MORENO</t>
  </si>
  <si>
    <t>GOMEZ</t>
  </si>
  <si>
    <t>FEMENINO</t>
  </si>
  <si>
    <t>SAN VICENTE BAJO</t>
  </si>
  <si>
    <t>OIBA</t>
  </si>
  <si>
    <t>JOHANA PADILLA</t>
  </si>
  <si>
    <t>F1202482</t>
  </si>
  <si>
    <t>MI PRIMER AMOR</t>
  </si>
  <si>
    <t>EDINSON</t>
  </si>
  <si>
    <t>F1202481</t>
  </si>
  <si>
    <t>LA LAJA</t>
  </si>
  <si>
    <t>YOEL</t>
  </si>
  <si>
    <t>SANCHEZ</t>
  </si>
  <si>
    <t>SANTA TERESA EL MOLINO</t>
  </si>
  <si>
    <t>JOSE DEL CARMEN</t>
  </si>
  <si>
    <t>F1202480</t>
  </si>
  <si>
    <t>EL ORTIGO</t>
  </si>
  <si>
    <t>REYNALDO</t>
  </si>
  <si>
    <t>BLANCO</t>
  </si>
  <si>
    <t>ESCOBAR</t>
  </si>
  <si>
    <t>3102403775-3165884634</t>
  </si>
  <si>
    <t xml:space="preserve">CANTABARA </t>
  </si>
  <si>
    <t>ARATOCA</t>
  </si>
  <si>
    <t>F1202479</t>
  </si>
  <si>
    <t>EL GUAMAL</t>
  </si>
  <si>
    <t>RODRIGO</t>
  </si>
  <si>
    <t>APARICIO</t>
  </si>
  <si>
    <t>CHACON</t>
  </si>
  <si>
    <t>CLAVELLINAS CENTRO</t>
  </si>
  <si>
    <t>INDEPENDIENTE</t>
  </si>
  <si>
    <t>F1202478</t>
  </si>
  <si>
    <t>LIMONCITO</t>
  </si>
  <si>
    <t>ORLANDO</t>
  </si>
  <si>
    <t>MESA</t>
  </si>
  <si>
    <t>QUIÑONES</t>
  </si>
  <si>
    <t>CLAVELLINAS</t>
  </si>
  <si>
    <t>F1202477</t>
  </si>
  <si>
    <t>EL MANGO</t>
  </si>
  <si>
    <t>WILSON</t>
  </si>
  <si>
    <t>MEZA</t>
  </si>
  <si>
    <t>F1202475</t>
  </si>
  <si>
    <t>MONTE BELLO</t>
  </si>
  <si>
    <t>HERMES</t>
  </si>
  <si>
    <t>MURILLO</t>
  </si>
  <si>
    <t>BURGOS</t>
  </si>
  <si>
    <t>F1202474</t>
  </si>
  <si>
    <t>EL COPERO</t>
  </si>
  <si>
    <t>DIAZ</t>
  </si>
  <si>
    <t>SANTA LUCIA</t>
  </si>
  <si>
    <t>F1202473</t>
  </si>
  <si>
    <t>LAS BRISAS</t>
  </si>
  <si>
    <t>GERMAN</t>
  </si>
  <si>
    <t>RUEDA</t>
  </si>
  <si>
    <t>F1202472</t>
  </si>
  <si>
    <t>LA CASCADA</t>
  </si>
  <si>
    <t>EDWUARDO</t>
  </si>
  <si>
    <t>ROMERO</t>
  </si>
  <si>
    <t>PATIÑO</t>
  </si>
  <si>
    <t>SAN GIL</t>
  </si>
  <si>
    <t>F1202471</t>
  </si>
  <si>
    <t>EL REMANSO</t>
  </si>
  <si>
    <t xml:space="preserve">JESUS </t>
  </si>
  <si>
    <t>BADILLO</t>
  </si>
  <si>
    <t>ORTIZ</t>
  </si>
  <si>
    <t>F1202470</t>
  </si>
  <si>
    <t>MARIO</t>
  </si>
  <si>
    <t>SANTANA</t>
  </si>
  <si>
    <t>CAÑAVERAL BAJO</t>
  </si>
  <si>
    <t>F1202469</t>
  </si>
  <si>
    <t>LA ESTRELLA</t>
  </si>
  <si>
    <t>RAMIRO</t>
  </si>
  <si>
    <t>CASTELLANOS</t>
  </si>
  <si>
    <t>ARAQUE</t>
  </si>
  <si>
    <t xml:space="preserve">SAN JOSÉ </t>
  </si>
  <si>
    <t>F1202468</t>
  </si>
  <si>
    <t>MONTE VELLO</t>
  </si>
  <si>
    <t>SILVESTRE</t>
  </si>
  <si>
    <t>VARGAS</t>
  </si>
  <si>
    <t>VELAZQUES</t>
  </si>
  <si>
    <t>LLANAO GRANDE</t>
  </si>
  <si>
    <t>F1202467</t>
  </si>
  <si>
    <t>LA LIBERTAD</t>
  </si>
  <si>
    <t>SANDRA MARIA</t>
  </si>
  <si>
    <t>SAN ISIDRO</t>
  </si>
  <si>
    <t>F1202466</t>
  </si>
  <si>
    <t>VELLA VISTA</t>
  </si>
  <si>
    <t>BENILDA</t>
  </si>
  <si>
    <t>FUENTES</t>
  </si>
  <si>
    <t>SAN ROQUE BAJO</t>
  </si>
  <si>
    <t>F1202465</t>
  </si>
  <si>
    <t>SAN RICARDO</t>
  </si>
  <si>
    <t>FABIOLA</t>
  </si>
  <si>
    <t>GUALDRON</t>
  </si>
  <si>
    <t>SANTA RITA</t>
  </si>
  <si>
    <t>F1202464</t>
  </si>
  <si>
    <t>CAÑAVERAL</t>
  </si>
  <si>
    <t>LUCILA</t>
  </si>
  <si>
    <t>MIRANDA</t>
  </si>
  <si>
    <t>F1202463</t>
  </si>
  <si>
    <t>LA LOMITA</t>
  </si>
  <si>
    <t>IMELDA</t>
  </si>
  <si>
    <t>GARCIA</t>
  </si>
  <si>
    <t>SANTA BARBARA</t>
  </si>
  <si>
    <t>F1202462</t>
  </si>
  <si>
    <t>ALEXANDRE</t>
  </si>
  <si>
    <t>ARENAS</t>
  </si>
  <si>
    <t>RIOS</t>
  </si>
  <si>
    <t>F1202461</t>
  </si>
  <si>
    <t>MIRA FLORES</t>
  </si>
  <si>
    <t>ALVARO</t>
  </si>
  <si>
    <t>URIBE</t>
  </si>
  <si>
    <t xml:space="preserve">PIEDRA DE RAYO </t>
  </si>
  <si>
    <t>VALLE DE SAN JOSÉ</t>
  </si>
  <si>
    <t>F1202460</t>
  </si>
  <si>
    <t>LA LOMA</t>
  </si>
  <si>
    <t>ORTEGA</t>
  </si>
  <si>
    <t>3123350432-3142557053</t>
  </si>
  <si>
    <t>F1202459</t>
  </si>
  <si>
    <t>BELLA VISTA</t>
  </si>
  <si>
    <t>MAURICIO</t>
  </si>
  <si>
    <t>CALDERON</t>
  </si>
  <si>
    <t>F1202458</t>
  </si>
  <si>
    <t>PEREZ</t>
  </si>
  <si>
    <t>3182469863-3115006872</t>
  </si>
  <si>
    <t>F1202457</t>
  </si>
  <si>
    <t>EL TURIN</t>
  </si>
  <si>
    <t>LEONARDO</t>
  </si>
  <si>
    <t>MOYANO</t>
  </si>
  <si>
    <t>SILVA</t>
  </si>
  <si>
    <t>EL TIRANO</t>
  </si>
  <si>
    <t>GUADALUPE</t>
  </si>
  <si>
    <t>CARLOS MEDINA</t>
  </si>
  <si>
    <t>F1202456</t>
  </si>
  <si>
    <t>CASA DE TEJA</t>
  </si>
  <si>
    <t>LUIS FRANCISCO</t>
  </si>
  <si>
    <t>SOCORRO</t>
  </si>
  <si>
    <t>F1202455</t>
  </si>
  <si>
    <t>EL GUACAL</t>
  </si>
  <si>
    <t>MARTIN EMILIO</t>
  </si>
  <si>
    <t>SANTOS</t>
  </si>
  <si>
    <t>NOA</t>
  </si>
  <si>
    <t>F1202454</t>
  </si>
  <si>
    <t>LA PRIMAVERA</t>
  </si>
  <si>
    <t>BUSTOS</t>
  </si>
  <si>
    <t>MONTAÑEZ</t>
  </si>
  <si>
    <t>EL HOYO</t>
  </si>
  <si>
    <t>F1202453</t>
  </si>
  <si>
    <t>LA HOYA</t>
  </si>
  <si>
    <t>BENIGNO ELADIO</t>
  </si>
  <si>
    <t>F1202452</t>
  </si>
  <si>
    <t>EL BIJAO</t>
  </si>
  <si>
    <t>ISAAC</t>
  </si>
  <si>
    <t>F1202451</t>
  </si>
  <si>
    <t>CARTAGENA CHIQUITA</t>
  </si>
  <si>
    <t>GERARDO</t>
  </si>
  <si>
    <t>HERNANDEZ</t>
  </si>
  <si>
    <t>F1202450</t>
  </si>
  <si>
    <t>VILLA PRADERA</t>
  </si>
  <si>
    <t>PASCUAL</t>
  </si>
  <si>
    <t>GARAVITO</t>
  </si>
  <si>
    <t>MAYORGA</t>
  </si>
  <si>
    <t>AGUA FRIA</t>
  </si>
  <si>
    <t>OCAMONTE</t>
  </si>
  <si>
    <t>F1202449</t>
  </si>
  <si>
    <t>AVILA</t>
  </si>
  <si>
    <t>EL MORRO RECODO</t>
  </si>
  <si>
    <t>F1202448</t>
  </si>
  <si>
    <t>EL PRADO</t>
  </si>
  <si>
    <t>GONZALO</t>
  </si>
  <si>
    <t>F1202447</t>
  </si>
  <si>
    <t>VILLA SOFIA-SAGRADO CORAZON</t>
  </si>
  <si>
    <t>ESEQUIEL</t>
  </si>
  <si>
    <t>LA PALMITA SEC. CAGUANOQUE</t>
  </si>
  <si>
    <t>F1202446</t>
  </si>
  <si>
    <t>LOS BADEOS</t>
  </si>
  <si>
    <t>EDWARDO</t>
  </si>
  <si>
    <t>FLORES</t>
  </si>
  <si>
    <t>CANTABARA</t>
  </si>
  <si>
    <t>F1202445</t>
  </si>
  <si>
    <t>EL NARANJITO</t>
  </si>
  <si>
    <t>FELIX</t>
  </si>
  <si>
    <t>MEJIA</t>
  </si>
  <si>
    <t>JOSE ORTIZ</t>
  </si>
  <si>
    <t>F1202444</t>
  </si>
  <si>
    <t>EL YUNQUE</t>
  </si>
  <si>
    <t>JOSE AQUILINO</t>
  </si>
  <si>
    <t>F1202443</t>
  </si>
  <si>
    <t>EL ALTO</t>
  </si>
  <si>
    <t>ALFONSO</t>
  </si>
  <si>
    <t>SUAREZ</t>
  </si>
  <si>
    <t>F1202442</t>
  </si>
  <si>
    <t>SANTA MARTA</t>
  </si>
  <si>
    <t>RODOLFO</t>
  </si>
  <si>
    <t>MUÑOZ</t>
  </si>
  <si>
    <t>CANTABARA SEC LA PALMA</t>
  </si>
  <si>
    <t>F1202441</t>
  </si>
  <si>
    <t>SANTIAGO</t>
  </si>
  <si>
    <t>ARGUELLO</t>
  </si>
  <si>
    <t>F1202440</t>
  </si>
  <si>
    <t>VILLA SILVIA</t>
  </si>
  <si>
    <t>LOPEZ</t>
  </si>
  <si>
    <t>GARCES BAJO</t>
  </si>
  <si>
    <t>F1202439</t>
  </si>
  <si>
    <t>CAMPO HERMOSO</t>
  </si>
  <si>
    <t>MELKIS</t>
  </si>
  <si>
    <t>VELANDIA</t>
  </si>
  <si>
    <t>SAN MIGUEL</t>
  </si>
  <si>
    <t>F1202438</t>
  </si>
  <si>
    <t>AZAARES</t>
  </si>
  <si>
    <t>MOISES</t>
  </si>
  <si>
    <t>F1202437</t>
  </si>
  <si>
    <t>LA FORTUNA</t>
  </si>
  <si>
    <t>MARIA BERTA</t>
  </si>
  <si>
    <t>EL HOYO DE LOS PAJAROS</t>
  </si>
  <si>
    <t>F1202436</t>
  </si>
  <si>
    <t>EL LAUREL</t>
  </si>
  <si>
    <t>MARIA NELCY</t>
  </si>
  <si>
    <t>PARDO</t>
  </si>
  <si>
    <t>SAVEDRA</t>
  </si>
  <si>
    <t>SAN VICENTE ALTO</t>
  </si>
  <si>
    <t>F1202435</t>
  </si>
  <si>
    <t>MIRALINDO</t>
  </si>
  <si>
    <t>JOSE RAMIRO</t>
  </si>
  <si>
    <t>ARDILA</t>
  </si>
  <si>
    <t>SALAMANCA</t>
  </si>
  <si>
    <t>F1202434</t>
  </si>
  <si>
    <t>LUIS ANTONIO</t>
  </si>
  <si>
    <t>SAN ANTONIO</t>
  </si>
  <si>
    <t>F1202433</t>
  </si>
  <si>
    <t>MATA DE PIEDRA</t>
  </si>
  <si>
    <t>AGREDO</t>
  </si>
  <si>
    <t>ARRAYANES</t>
  </si>
  <si>
    <t>F1202432</t>
  </si>
  <si>
    <t>LOMITO 2</t>
  </si>
  <si>
    <t>LUIS JOSÉ</t>
  </si>
  <si>
    <t>PEREIRA</t>
  </si>
  <si>
    <t>F1202431</t>
  </si>
  <si>
    <t>BUCARAMANGA</t>
  </si>
  <si>
    <t>MARIA MARIANA</t>
  </si>
  <si>
    <t>F1202430</t>
  </si>
  <si>
    <t>CARLOS ALBERTO</t>
  </si>
  <si>
    <t>PINZÓN</t>
  </si>
  <si>
    <t>F1202429</t>
  </si>
  <si>
    <t>MARCO AURELIO</t>
  </si>
  <si>
    <t>F1202428</t>
  </si>
  <si>
    <t>MIRA LINDO</t>
  </si>
  <si>
    <t>NELSON FERNANDO</t>
  </si>
  <si>
    <t>CAÑADA</t>
  </si>
  <si>
    <t>MANUEL</t>
  </si>
  <si>
    <t>GUTIERREZ</t>
  </si>
  <si>
    <t>BARÓN</t>
  </si>
  <si>
    <t>3115803010-3112561705</t>
  </si>
  <si>
    <t>LA LAGUNA</t>
  </si>
  <si>
    <t>F1202426</t>
  </si>
  <si>
    <t>EL PROGRESO</t>
  </si>
  <si>
    <t>PABLO ANTONIO</t>
  </si>
  <si>
    <t>F1202425</t>
  </si>
  <si>
    <t>VILLA REBECA</t>
  </si>
  <si>
    <t>RAUL</t>
  </si>
  <si>
    <t>ARCINIEGAS</t>
  </si>
  <si>
    <t>FIALLO</t>
  </si>
  <si>
    <t>F1202476</t>
  </si>
  <si>
    <t>LOS ARRAYANES</t>
  </si>
  <si>
    <t>CAÑAVERAL ALTO</t>
  </si>
  <si>
    <t>F1202424</t>
  </si>
  <si>
    <t>SAN JOSE-LA ESPERANZA</t>
  </si>
  <si>
    <t>JOSE LEONARDO</t>
  </si>
  <si>
    <t>GALVIS</t>
  </si>
  <si>
    <t>F1202423</t>
  </si>
  <si>
    <t>LUIS EDWARDO</t>
  </si>
  <si>
    <t>ADARME</t>
  </si>
  <si>
    <t>F1202422</t>
  </si>
  <si>
    <t>LA CEIBA</t>
  </si>
  <si>
    <t>JOSE GERARDO</t>
  </si>
  <si>
    <t xml:space="preserve">JAIMES </t>
  </si>
  <si>
    <t>BOQUERON</t>
  </si>
  <si>
    <t>F1202421</t>
  </si>
  <si>
    <t>LOS CEDROS</t>
  </si>
  <si>
    <t>LUIS MIGUEL</t>
  </si>
  <si>
    <t>ESPINOSA</t>
  </si>
  <si>
    <t xml:space="preserve">EL MORRO </t>
  </si>
  <si>
    <t>F1202420</t>
  </si>
  <si>
    <t>BUENA VISTA</t>
  </si>
  <si>
    <t>DOMINGA</t>
  </si>
  <si>
    <t>DE PEREIRA</t>
  </si>
  <si>
    <t>F1202419</t>
  </si>
  <si>
    <t>TRES PUERTAS</t>
  </si>
  <si>
    <t>NINFA</t>
  </si>
  <si>
    <t>DE BALAGUERA</t>
  </si>
  <si>
    <t>F1202418</t>
  </si>
  <si>
    <t>BARBARA</t>
  </si>
  <si>
    <t>DE ARDILA</t>
  </si>
  <si>
    <t>F1202417</t>
  </si>
  <si>
    <t>NARANJITO</t>
  </si>
  <si>
    <t>FLOR MARIA</t>
  </si>
  <si>
    <t>F1202416</t>
  </si>
  <si>
    <t>BUENOS AIRES</t>
  </si>
  <si>
    <t>LUZ MARINA</t>
  </si>
  <si>
    <t>CHAPARRO</t>
  </si>
  <si>
    <t>SANTA TERESA LA ESMERALDA</t>
  </si>
  <si>
    <t>F1202415</t>
  </si>
  <si>
    <t>PICURAL</t>
  </si>
  <si>
    <t>MIGUEL ANTONIO</t>
  </si>
  <si>
    <t>CHACÓN</t>
  </si>
  <si>
    <t>F1202414</t>
  </si>
  <si>
    <t>RANCHO ALEGRE</t>
  </si>
  <si>
    <t>ANA DELIA</t>
  </si>
  <si>
    <t>F1202413</t>
  </si>
  <si>
    <t>CARLOS ARIEL</t>
  </si>
  <si>
    <t>F1202412</t>
  </si>
  <si>
    <t>LISERAL</t>
  </si>
  <si>
    <t>ALBA MARINA</t>
  </si>
  <si>
    <t>F1202411</t>
  </si>
  <si>
    <t>SOILO ANTONIO</t>
  </si>
  <si>
    <t>BARRAGÁN</t>
  </si>
  <si>
    <t>F1202410</t>
  </si>
  <si>
    <t>RABOS DE ZORRO</t>
  </si>
  <si>
    <t>JHON ROVINSON</t>
  </si>
  <si>
    <t>WANDURRAGA</t>
  </si>
  <si>
    <t>AYALA</t>
  </si>
  <si>
    <t>LA CANTERA</t>
  </si>
  <si>
    <t>CURITI</t>
  </si>
  <si>
    <t>F1202409</t>
  </si>
  <si>
    <t>EL HIGUERON</t>
  </si>
  <si>
    <t>RITO ANTONIO</t>
  </si>
  <si>
    <t>ALARCON</t>
  </si>
  <si>
    <t>F1202408</t>
  </si>
  <si>
    <t>ROSA BLANCA</t>
  </si>
  <si>
    <t>F1202407</t>
  </si>
  <si>
    <t>EL PEREZOSO</t>
  </si>
  <si>
    <t>JOSE IGNACIO</t>
  </si>
  <si>
    <t>ARIAS</t>
  </si>
  <si>
    <t>F1202406</t>
  </si>
  <si>
    <t>POBLASON</t>
  </si>
  <si>
    <t>JUAN DARIO</t>
  </si>
  <si>
    <t>F1202405</t>
  </si>
  <si>
    <t>JOSE DE JESUS</t>
  </si>
  <si>
    <t>3203063410-3108646630</t>
  </si>
  <si>
    <t>F1202404</t>
  </si>
  <si>
    <t>SAN PEDRO</t>
  </si>
  <si>
    <t>PINTO</t>
  </si>
  <si>
    <t>3163046091-3163385450</t>
  </si>
  <si>
    <t>F1199839</t>
  </si>
  <si>
    <t>ALEXANDER</t>
  </si>
  <si>
    <t>PARRA</t>
  </si>
  <si>
    <t>F1199805</t>
  </si>
  <si>
    <t>LOMA DEL GALAPO</t>
  </si>
  <si>
    <t>F1199780</t>
  </si>
  <si>
    <t>HECTOR</t>
  </si>
  <si>
    <t>CASTILLO</t>
  </si>
  <si>
    <t>F1043755</t>
  </si>
  <si>
    <t>LUIS ALFONSO</t>
  </si>
  <si>
    <t>MIGOTES</t>
  </si>
  <si>
    <t>F984811</t>
  </si>
  <si>
    <t>EL MANDARINO</t>
  </si>
  <si>
    <t>PABLO</t>
  </si>
  <si>
    <t>14438FY18</t>
  </si>
  <si>
    <t>CARMEN SIERRA</t>
  </si>
  <si>
    <t>F984749</t>
  </si>
  <si>
    <t>BENEDICTO</t>
  </si>
  <si>
    <t>x</t>
  </si>
  <si>
    <t>F984746</t>
  </si>
  <si>
    <t>EL ENCINO</t>
  </si>
  <si>
    <t>FREDY</t>
  </si>
  <si>
    <t>GUAITERO</t>
  </si>
  <si>
    <t>HENRRY MARTINEZ</t>
  </si>
  <si>
    <t>F926907</t>
  </si>
  <si>
    <t>BERNARDA</t>
  </si>
  <si>
    <t>RUIZ</t>
  </si>
  <si>
    <t>GALEANO</t>
  </si>
  <si>
    <t>ARBOL SOLO</t>
  </si>
  <si>
    <t>14153FY16</t>
  </si>
  <si>
    <t>F926906</t>
  </si>
  <si>
    <t>LUIS JESUS</t>
  </si>
  <si>
    <t>RIVERO</t>
  </si>
  <si>
    <t>CARDOZO</t>
  </si>
  <si>
    <t>ALTO DE REINAS</t>
  </si>
  <si>
    <t>CIRO NARANJO</t>
  </si>
  <si>
    <t>F926859</t>
  </si>
  <si>
    <t>VILLA LUZ</t>
  </si>
  <si>
    <t>ESTER</t>
  </si>
  <si>
    <t>BENITEZ</t>
  </si>
  <si>
    <t>FONSECA</t>
  </si>
  <si>
    <t>CHOCHOS</t>
  </si>
  <si>
    <t>F926766</t>
  </si>
  <si>
    <t>F926744</t>
  </si>
  <si>
    <t>PUERTO COLON</t>
  </si>
  <si>
    <t>JUAN CARLOS</t>
  </si>
  <si>
    <t>PUENTES</t>
  </si>
  <si>
    <t>F926743</t>
  </si>
  <si>
    <t>LOS MANDARINOS</t>
  </si>
  <si>
    <t>GUSTAVO</t>
  </si>
  <si>
    <t>ALVAREZ</t>
  </si>
  <si>
    <t>F926714</t>
  </si>
  <si>
    <t>LA AURORA</t>
  </si>
  <si>
    <t>JORGE</t>
  </si>
  <si>
    <t>RAMIREZ</t>
  </si>
  <si>
    <t>HONDA</t>
  </si>
  <si>
    <t>JORGE PICO</t>
  </si>
  <si>
    <t>F926683</t>
  </si>
  <si>
    <t>SALOMON</t>
  </si>
  <si>
    <t>PALMARITO</t>
  </si>
  <si>
    <t>F926671</t>
  </si>
  <si>
    <t>FLORITAL</t>
  </si>
  <si>
    <t>FEISAL</t>
  </si>
  <si>
    <t>RICAUTE</t>
  </si>
  <si>
    <t>BOSQUE</t>
  </si>
  <si>
    <t>F926662</t>
  </si>
  <si>
    <t>EL MADRONO</t>
  </si>
  <si>
    <t>MYRIAM</t>
  </si>
  <si>
    <t>OSORIO</t>
  </si>
  <si>
    <t>MEDIOS</t>
  </si>
  <si>
    <t>F926655</t>
  </si>
  <si>
    <t>BETANIA</t>
  </si>
  <si>
    <t>MARCOS</t>
  </si>
  <si>
    <t>CARDENAS</t>
  </si>
  <si>
    <t>F926632</t>
  </si>
  <si>
    <t>EL ESPINAL</t>
  </si>
  <si>
    <t>JOSE ELISANDRO</t>
  </si>
  <si>
    <t>CABANSO</t>
  </si>
  <si>
    <t>PAVAS</t>
  </si>
  <si>
    <t>PALMAS DEL SOCORRO</t>
  </si>
  <si>
    <t>F926617</t>
  </si>
  <si>
    <t>JOAQUIN</t>
  </si>
  <si>
    <t>F926611</t>
  </si>
  <si>
    <t>LUZ MIRIAM</t>
  </si>
  <si>
    <t>F926579</t>
  </si>
  <si>
    <t>LA GRANJITA</t>
  </si>
  <si>
    <t>HERNAN</t>
  </si>
  <si>
    <t>LIBANO</t>
  </si>
  <si>
    <t>El productor manifiesta su deseo de retirarse</t>
  </si>
  <si>
    <t>F926571</t>
  </si>
  <si>
    <t>OJO DE AGUA</t>
  </si>
  <si>
    <t>DORIS MILENA</t>
  </si>
  <si>
    <t>SANDOBAL</t>
  </si>
  <si>
    <t>F926563</t>
  </si>
  <si>
    <t>LA MECHA</t>
  </si>
  <si>
    <t>MARIA CLEMENCIA</t>
  </si>
  <si>
    <t>RUGELES</t>
  </si>
  <si>
    <t>DE BARRAGÁN</t>
  </si>
  <si>
    <t>BARIRI</t>
  </si>
  <si>
    <t>cambia a nombre de su esposa ya que el dueño murió</t>
  </si>
  <si>
    <t>F926561</t>
  </si>
  <si>
    <t>JESUS</t>
  </si>
  <si>
    <t>HELVER</t>
  </si>
  <si>
    <t>F926535</t>
  </si>
  <si>
    <t>ACEVEDO</t>
  </si>
  <si>
    <t>ALTO DE CHOCHOS</t>
  </si>
  <si>
    <t>F926525</t>
  </si>
  <si>
    <t>MAES</t>
  </si>
  <si>
    <t>SAMUEL</t>
  </si>
  <si>
    <t>BAUTISTA</t>
  </si>
  <si>
    <t>F926464</t>
  </si>
  <si>
    <t>LOS AROS</t>
  </si>
  <si>
    <t>MORROS</t>
  </si>
  <si>
    <t>F926457</t>
  </si>
  <si>
    <t>LA PRADERA</t>
  </si>
  <si>
    <t>ABELARDO</t>
  </si>
  <si>
    <t>CALA</t>
  </si>
  <si>
    <t>F926437</t>
  </si>
  <si>
    <t>OMAR</t>
  </si>
  <si>
    <t>LOMBANA</t>
  </si>
  <si>
    <t>F926436</t>
  </si>
  <si>
    <t>LA VELLEZA</t>
  </si>
  <si>
    <t>HIGUERA</t>
  </si>
  <si>
    <t>PUERTA</t>
  </si>
  <si>
    <t>F926427</t>
  </si>
  <si>
    <t>EL GUAMO</t>
  </si>
  <si>
    <t>RICARDO</t>
  </si>
  <si>
    <t>PINA</t>
  </si>
  <si>
    <t>F926412</t>
  </si>
  <si>
    <t>EL POMARROSAL</t>
  </si>
  <si>
    <t>FRANCO</t>
  </si>
  <si>
    <t>MONSALVE</t>
  </si>
  <si>
    <t>ALBERTO</t>
  </si>
  <si>
    <t>F926392</t>
  </si>
  <si>
    <t>EL PLACER</t>
  </si>
  <si>
    <t>F926381</t>
  </si>
  <si>
    <t>NIÑO</t>
  </si>
  <si>
    <t>F806052</t>
  </si>
  <si>
    <t>LA VEGA</t>
  </si>
  <si>
    <t>EL MORRO</t>
  </si>
  <si>
    <t>F806051</t>
  </si>
  <si>
    <t>EL GIRASOL</t>
  </si>
  <si>
    <t>MISAEL</t>
  </si>
  <si>
    <t>F805298</t>
  </si>
  <si>
    <t>ANGEL MIGUEL</t>
  </si>
  <si>
    <t>MARTÍNEZ</t>
  </si>
  <si>
    <t>F805186</t>
  </si>
  <si>
    <t>LA GUADUA</t>
  </si>
  <si>
    <t>MARIA ARCELIA</t>
  </si>
  <si>
    <t>ALTO DEL ENCINAL</t>
  </si>
  <si>
    <t>EDGAR MOSQUERA</t>
  </si>
  <si>
    <t>F684914</t>
  </si>
  <si>
    <t>MIRAFLOREZ</t>
  </si>
  <si>
    <t>MARIA SECILIA</t>
  </si>
  <si>
    <t>NIEVES</t>
  </si>
  <si>
    <t>DE MARIN</t>
  </si>
  <si>
    <t>POPOA SUR</t>
  </si>
  <si>
    <t>F684912</t>
  </si>
  <si>
    <t>LA MARTHA</t>
  </si>
  <si>
    <t>EVANGELISTA</t>
  </si>
  <si>
    <t>PENA</t>
  </si>
  <si>
    <t>F684910</t>
  </si>
  <si>
    <t>LA CULEBRILLA</t>
  </si>
  <si>
    <t>PEDRO ELIAS</t>
  </si>
  <si>
    <t>QUIROGA</t>
  </si>
  <si>
    <t>F684908</t>
  </si>
  <si>
    <t>GUAYABAL</t>
  </si>
  <si>
    <t>MARIA YOLANDA</t>
  </si>
  <si>
    <t>F684907</t>
  </si>
  <si>
    <t>JOSELIN</t>
  </si>
  <si>
    <t>POPOA NORTE</t>
  </si>
  <si>
    <t>F684905</t>
  </si>
  <si>
    <t>JORGE ALIRIO</t>
  </si>
  <si>
    <t>BANEGAS</t>
  </si>
  <si>
    <t>F684904</t>
  </si>
  <si>
    <t>LAS PALMAS</t>
  </si>
  <si>
    <t>LEOPOLDO</t>
  </si>
  <si>
    <t>REYES</t>
  </si>
  <si>
    <t>F684903</t>
  </si>
  <si>
    <t>F684895</t>
  </si>
  <si>
    <t>BUENAVISTA</t>
  </si>
  <si>
    <t>LUZ MILA</t>
  </si>
  <si>
    <t>INJERTO</t>
  </si>
  <si>
    <t>GUAVATA</t>
  </si>
  <si>
    <t>EDWIN PERUSINI</t>
  </si>
  <si>
    <t>F684881</t>
  </si>
  <si>
    <t>LOS NARANJOS</t>
  </si>
  <si>
    <t>JUAN DE JESUS</t>
  </si>
  <si>
    <t>NINO</t>
  </si>
  <si>
    <t>BELTRAN</t>
  </si>
  <si>
    <t>F684880</t>
  </si>
  <si>
    <t>LA GUADA</t>
  </si>
  <si>
    <t>FIFELIA</t>
  </si>
  <si>
    <t>MUNOZ</t>
  </si>
  <si>
    <t>F684851</t>
  </si>
  <si>
    <t>ESAU</t>
  </si>
  <si>
    <t>F684850</t>
  </si>
  <si>
    <t>NAPOLES</t>
  </si>
  <si>
    <t>JORGE ELIECER</t>
  </si>
  <si>
    <t>F684849</t>
  </si>
  <si>
    <t>CAJONES/EL ALCANZAR</t>
  </si>
  <si>
    <t>EINAR</t>
  </si>
  <si>
    <t>CAMELO</t>
  </si>
  <si>
    <t>IROBA</t>
  </si>
  <si>
    <t>F684836</t>
  </si>
  <si>
    <t>EL CARRISAL</t>
  </si>
  <si>
    <t>ANGARITA</t>
  </si>
  <si>
    <t>F684816</t>
  </si>
  <si>
    <t>EL BOQUERON</t>
  </si>
  <si>
    <t>EUCLIDES</t>
  </si>
  <si>
    <t>F684800</t>
  </si>
  <si>
    <t>EL TRINITARIO</t>
  </si>
  <si>
    <t>JULIO</t>
  </si>
  <si>
    <t>MANARES</t>
  </si>
  <si>
    <t>SALAZAR</t>
  </si>
  <si>
    <t>F684799</t>
  </si>
  <si>
    <t>CASA NUEVA</t>
  </si>
  <si>
    <t>F684774</t>
  </si>
  <si>
    <t>EL RODADERO</t>
  </si>
  <si>
    <t>JOSE ELVER</t>
  </si>
  <si>
    <t>F684724</t>
  </si>
  <si>
    <t>EL SINCHO</t>
  </si>
  <si>
    <t>ANDREA</t>
  </si>
  <si>
    <t>F684723</t>
  </si>
  <si>
    <t>MARIA ANTONIA</t>
  </si>
  <si>
    <t xml:space="preserve">DE CALDERON </t>
  </si>
  <si>
    <t>F684702</t>
  </si>
  <si>
    <t>CARMEN</t>
  </si>
  <si>
    <t>F684690</t>
  </si>
  <si>
    <t>LA PLANADA/EL POTRERO</t>
  </si>
  <si>
    <t>SARMIENTO</t>
  </si>
  <si>
    <t>F684672</t>
  </si>
  <si>
    <t>EL MIRADOR</t>
  </si>
  <si>
    <t>EDUARDO</t>
  </si>
  <si>
    <t>FERREIRA</t>
  </si>
  <si>
    <t>F684646</t>
  </si>
  <si>
    <t>LA MONTANA</t>
  </si>
  <si>
    <t>EDGAR</t>
  </si>
  <si>
    <t>VALERO</t>
  </si>
  <si>
    <t>F684636</t>
  </si>
  <si>
    <t>LAS CRUCES</t>
  </si>
  <si>
    <t>PEDRO AGUSTIN</t>
  </si>
  <si>
    <t>MOLINA</t>
  </si>
  <si>
    <t>F684634</t>
  </si>
  <si>
    <t>EL EDEN</t>
  </si>
  <si>
    <t>BERMUDES</t>
  </si>
  <si>
    <t>PUEBLO VIEJO</t>
  </si>
  <si>
    <t>F684606</t>
  </si>
  <si>
    <t>PALESTINA</t>
  </si>
  <si>
    <t>HILARION</t>
  </si>
  <si>
    <t>MONROY</t>
  </si>
  <si>
    <t>F684573</t>
  </si>
  <si>
    <t>EL ARRAYAN</t>
  </si>
  <si>
    <t>GRANADOS</t>
  </si>
  <si>
    <t>F684553</t>
  </si>
  <si>
    <t>MORAL</t>
  </si>
  <si>
    <t>NELSON</t>
  </si>
  <si>
    <t>ESTEBEZ</t>
  </si>
  <si>
    <t>LAITON</t>
  </si>
  <si>
    <t>EL MORAL</t>
  </si>
  <si>
    <t>F684552</t>
  </si>
  <si>
    <t>CUATRO ESQUINAS</t>
  </si>
  <si>
    <t>HERMES MEDINA</t>
  </si>
  <si>
    <t>F684547</t>
  </si>
  <si>
    <t>ARABIA/MONTEBELLO</t>
  </si>
  <si>
    <t>ALIRIO</t>
  </si>
  <si>
    <t>F643244</t>
  </si>
  <si>
    <t>MATA DE GUADUA</t>
  </si>
  <si>
    <t>MARIA LUZ</t>
  </si>
  <si>
    <t>MARINEZ</t>
  </si>
  <si>
    <t>F643108</t>
  </si>
  <si>
    <t xml:space="preserve">LA FLORIDA </t>
  </si>
  <si>
    <t>EDILBERTO</t>
  </si>
  <si>
    <t>SOTO</t>
  </si>
  <si>
    <t>CORREGIMIENTO CITE</t>
  </si>
  <si>
    <t>F643103</t>
  </si>
  <si>
    <t xml:space="preserve">LA FRANCO </t>
  </si>
  <si>
    <t>LUIS HERMIDES</t>
  </si>
  <si>
    <t>SOLANO</t>
  </si>
  <si>
    <t>HOYA DE SAN JOSE</t>
  </si>
  <si>
    <t>F643081</t>
  </si>
  <si>
    <t>MIRIAM</t>
  </si>
  <si>
    <t>EL PRODDUCTOR HA MUERTO, ASI QUE CAMBIA LA FINCA A NOMBRE DE SU ESPOSA</t>
  </si>
  <si>
    <t>F643034</t>
  </si>
  <si>
    <t xml:space="preserve">LA FORTUNA  </t>
  </si>
  <si>
    <t>CLARA</t>
  </si>
  <si>
    <t>MOJICA</t>
  </si>
  <si>
    <t>F643008</t>
  </si>
  <si>
    <t xml:space="preserve">MIRAVEL </t>
  </si>
  <si>
    <t>MARIA DEL CARMEN</t>
  </si>
  <si>
    <t>F642871</t>
  </si>
  <si>
    <t xml:space="preserve">MASATLAN </t>
  </si>
  <si>
    <t>HERNANDO SAUL</t>
  </si>
  <si>
    <t>PINEDA</t>
  </si>
  <si>
    <t>POTRERO GRANDE</t>
  </si>
  <si>
    <t>F642783</t>
  </si>
  <si>
    <t>LOS LAGOS</t>
  </si>
  <si>
    <t>ORASICA</t>
  </si>
  <si>
    <t>F642719</t>
  </si>
  <si>
    <t xml:space="preserve">EL HOGAR </t>
  </si>
  <si>
    <t>JOSE ANGEL</t>
  </si>
  <si>
    <t>RICAURTE</t>
  </si>
  <si>
    <t>F642709</t>
  </si>
  <si>
    <t xml:space="preserve">MIRAVER </t>
  </si>
  <si>
    <t>F642707</t>
  </si>
  <si>
    <t xml:space="preserve">EL ARBOLITO </t>
  </si>
  <si>
    <t>GEOVANI</t>
  </si>
  <si>
    <t>F642701</t>
  </si>
  <si>
    <t xml:space="preserve">LAS TAPIAS </t>
  </si>
  <si>
    <t>COSME</t>
  </si>
  <si>
    <t>MORALES</t>
  </si>
  <si>
    <t>CIFUENTES</t>
  </si>
  <si>
    <t>SAN VICENTE</t>
  </si>
  <si>
    <t>VELEZ</t>
  </si>
  <si>
    <t>F642504</t>
  </si>
  <si>
    <t xml:space="preserve">LA ESCUELA </t>
  </si>
  <si>
    <t>DAMASO</t>
  </si>
  <si>
    <t>JIMENEZ</t>
  </si>
  <si>
    <t>F642434</t>
  </si>
  <si>
    <t xml:space="preserve">FILANDIA </t>
  </si>
  <si>
    <t>JOSE ANTONIO</t>
  </si>
  <si>
    <t>GUISAN</t>
  </si>
  <si>
    <t>F642420</t>
  </si>
  <si>
    <t xml:space="preserve">LA COLORADA </t>
  </si>
  <si>
    <t>GUILLERMO</t>
  </si>
  <si>
    <t>GUERERO</t>
  </si>
  <si>
    <t>F642397</t>
  </si>
  <si>
    <t xml:space="preserve">TRANQUILANDIA </t>
  </si>
  <si>
    <t>EVELARDO</t>
  </si>
  <si>
    <t>F642347</t>
  </si>
  <si>
    <t xml:space="preserve">ALTO DE LA HOYA </t>
  </si>
  <si>
    <t>DIONICIO</t>
  </si>
  <si>
    <t>F642337</t>
  </si>
  <si>
    <t xml:space="preserve">LLANO VERDE </t>
  </si>
  <si>
    <t>LUIS ALFREDO</t>
  </si>
  <si>
    <t>F642336</t>
  </si>
  <si>
    <t xml:space="preserve">VILLA LUZ </t>
  </si>
  <si>
    <t>CUSTODIO</t>
  </si>
  <si>
    <t>LOPES</t>
  </si>
  <si>
    <t>F642232</t>
  </si>
  <si>
    <t xml:space="preserve">EL MANDARINO </t>
  </si>
  <si>
    <t>F642133</t>
  </si>
  <si>
    <t>BENITO</t>
  </si>
  <si>
    <t>F642102</t>
  </si>
  <si>
    <t xml:space="preserve">LA MESETA </t>
  </si>
  <si>
    <t>OLIVERIO</t>
  </si>
  <si>
    <t>F642064</t>
  </si>
  <si>
    <t xml:space="preserve">EL RESPLANDOR </t>
  </si>
  <si>
    <t>F642063</t>
  </si>
  <si>
    <t xml:space="preserve">SAN PACHO </t>
  </si>
  <si>
    <t>JUAN PABLO</t>
  </si>
  <si>
    <t>F642026</t>
  </si>
  <si>
    <t xml:space="preserve">BUENA VISTA </t>
  </si>
  <si>
    <t>ABSALON</t>
  </si>
  <si>
    <t>F641976</t>
  </si>
  <si>
    <t xml:space="preserve">LAS PLANADAS </t>
  </si>
  <si>
    <t>CRISTOBAL</t>
  </si>
  <si>
    <t>F590486</t>
  </si>
  <si>
    <t>GLADYS</t>
  </si>
  <si>
    <t>OVALLE</t>
  </si>
  <si>
    <t>CARO</t>
  </si>
  <si>
    <t>F589647</t>
  </si>
  <si>
    <t>EL SANTUARIO</t>
  </si>
  <si>
    <t>EPIMENIO</t>
  </si>
  <si>
    <t>VILLAMIL</t>
  </si>
  <si>
    <t>PEDRO</t>
  </si>
  <si>
    <t>RIO SUAREZ</t>
  </si>
  <si>
    <t>F589615</t>
  </si>
  <si>
    <t>WILMER LEONARDO</t>
  </si>
  <si>
    <t>F589580</t>
  </si>
  <si>
    <t>SAENS</t>
  </si>
  <si>
    <t>F589579</t>
  </si>
  <si>
    <t>F589576</t>
  </si>
  <si>
    <t>POSO AZUL</t>
  </si>
  <si>
    <t>F589530</t>
  </si>
  <si>
    <t xml:space="preserve">VILLA MARIANA  </t>
  </si>
  <si>
    <t>NARANJO</t>
  </si>
  <si>
    <t>F589444</t>
  </si>
  <si>
    <t>CAFETALITO</t>
  </si>
  <si>
    <t>PABLO EMILIO</t>
  </si>
  <si>
    <t>ESPITIA</t>
  </si>
  <si>
    <t>F589391</t>
  </si>
  <si>
    <t xml:space="preserve">CHAJURI </t>
  </si>
  <si>
    <t>BECERRA</t>
  </si>
  <si>
    <t>MALAVER</t>
  </si>
  <si>
    <t>F589384</t>
  </si>
  <si>
    <t>CHICUAHUA</t>
  </si>
  <si>
    <t>BALLESTEROS</t>
  </si>
  <si>
    <t>F589125</t>
  </si>
  <si>
    <t>CEPEDA</t>
  </si>
  <si>
    <t>F589101</t>
  </si>
  <si>
    <t xml:space="preserve">EL AMARILLO  </t>
  </si>
  <si>
    <t>ARROLLO</t>
  </si>
  <si>
    <t>DELGADO</t>
  </si>
  <si>
    <t>F567888</t>
  </si>
  <si>
    <t xml:space="preserve">LAS MESITAS  </t>
  </si>
  <si>
    <t>RAFAEL</t>
  </si>
  <si>
    <t>VALENZUELA</t>
  </si>
  <si>
    <t>F567887</t>
  </si>
  <si>
    <t xml:space="preserve">EL LIMONAL </t>
  </si>
  <si>
    <t>MARCOS ELIAS</t>
  </si>
  <si>
    <t>F567849</t>
  </si>
  <si>
    <t xml:space="preserve">LA PLAZUELA </t>
  </si>
  <si>
    <t>HENRRY AUGUSTO</t>
  </si>
  <si>
    <t>LA FINCA CAMBIA DE ORLANDO SISA A HENRRY MARTINEZ</t>
  </si>
  <si>
    <t>F567765</t>
  </si>
  <si>
    <t>TECLA</t>
  </si>
  <si>
    <t>DE BARRERA</t>
  </si>
  <si>
    <t>F567719</t>
  </si>
  <si>
    <t xml:space="preserve">EL BOSQUE </t>
  </si>
  <si>
    <t>JUAN FRANCISCO</t>
  </si>
  <si>
    <t>F567711</t>
  </si>
  <si>
    <t xml:space="preserve">BONANZA  </t>
  </si>
  <si>
    <t>JULIO A</t>
  </si>
  <si>
    <t>F567710</t>
  </si>
  <si>
    <t xml:space="preserve">MIRADOR DE LOS ALPES  </t>
  </si>
  <si>
    <t>JULIO ANTONIO</t>
  </si>
  <si>
    <t>F567709</t>
  </si>
  <si>
    <t xml:space="preserve">EL PALACIO </t>
  </si>
  <si>
    <t>OTONIEL</t>
  </si>
  <si>
    <t>RICO</t>
  </si>
  <si>
    <t>F567656</t>
  </si>
  <si>
    <t xml:space="preserve">LA ESMERALDA  </t>
  </si>
  <si>
    <t>ERIBERTO</t>
  </si>
  <si>
    <t>JOSE</t>
  </si>
  <si>
    <t>F567643</t>
  </si>
  <si>
    <t xml:space="preserve">PICOS  </t>
  </si>
  <si>
    <t>FABIO</t>
  </si>
  <si>
    <t>PICO</t>
  </si>
  <si>
    <t>F567593</t>
  </si>
  <si>
    <t xml:space="preserve">EL ARRAYAN  </t>
  </si>
  <si>
    <t>OCHOA</t>
  </si>
  <si>
    <t>DAZA</t>
  </si>
  <si>
    <t xml:space="preserve">HONDA </t>
  </si>
  <si>
    <t>F567553</t>
  </si>
  <si>
    <t>NICANOR</t>
  </si>
  <si>
    <t>F567544</t>
  </si>
  <si>
    <t xml:space="preserve">VIOLETAS  </t>
  </si>
  <si>
    <t>CRISANTO</t>
  </si>
  <si>
    <t>F567526</t>
  </si>
  <si>
    <t xml:space="preserve">EL PLACER </t>
  </si>
  <si>
    <t>F567496</t>
  </si>
  <si>
    <t xml:space="preserve">EL GUAMITO  </t>
  </si>
  <si>
    <t>F567451</t>
  </si>
  <si>
    <t>LOMA REDONDA</t>
  </si>
  <si>
    <t>LEON</t>
  </si>
  <si>
    <t>CERRO DE MANGO</t>
  </si>
  <si>
    <t>F567387</t>
  </si>
  <si>
    <t xml:space="preserve">VILLA MARIA </t>
  </si>
  <si>
    <t>CLARA PATRICIA</t>
  </si>
  <si>
    <t>14321FY17</t>
  </si>
  <si>
    <t>F567363</t>
  </si>
  <si>
    <t xml:space="preserve">NORMANDIA </t>
  </si>
  <si>
    <t>OSCAR IVAN</t>
  </si>
  <si>
    <t>F567355</t>
  </si>
  <si>
    <t xml:space="preserve">PURTO COLON </t>
  </si>
  <si>
    <t>ANGEL CUSTODIO</t>
  </si>
  <si>
    <t>RODRIGEZ</t>
  </si>
  <si>
    <t>F567346</t>
  </si>
  <si>
    <t>GAMBOA</t>
  </si>
  <si>
    <t>MORA</t>
  </si>
  <si>
    <t>F567339</t>
  </si>
  <si>
    <t>EL NOGAL</t>
  </si>
  <si>
    <t>ANA LUCIA</t>
  </si>
  <si>
    <t>F567331</t>
  </si>
  <si>
    <t xml:space="preserve">LA FLORESTA </t>
  </si>
  <si>
    <t>LUIS UVALDO</t>
  </si>
  <si>
    <t>F567264</t>
  </si>
  <si>
    <t>SAN LUIS</t>
  </si>
  <si>
    <t>F567238</t>
  </si>
  <si>
    <t>CORREDOR</t>
  </si>
  <si>
    <t>F567237</t>
  </si>
  <si>
    <t xml:space="preserve">NARANJITO </t>
  </si>
  <si>
    <t>OSCAR ARMANDO</t>
  </si>
  <si>
    <t>INFANTE</t>
  </si>
  <si>
    <t>F567152</t>
  </si>
  <si>
    <t xml:space="preserve">PORVENIR  </t>
  </si>
  <si>
    <t>JOSE DOMINGO</t>
  </si>
  <si>
    <t>GONZALEZ</t>
  </si>
  <si>
    <t>F567116</t>
  </si>
  <si>
    <t>BUITRAGAO</t>
  </si>
  <si>
    <t>F567114</t>
  </si>
  <si>
    <t xml:space="preserve">VILLA AMPARO </t>
  </si>
  <si>
    <t>BAYONA</t>
  </si>
  <si>
    <t>QUINTERO</t>
  </si>
  <si>
    <t>F567113</t>
  </si>
  <si>
    <t xml:space="preserve">EL TESORO  </t>
  </si>
  <si>
    <t>F567111</t>
  </si>
  <si>
    <t>EL HORIZONTE</t>
  </si>
  <si>
    <t>BASTILLA</t>
  </si>
  <si>
    <t>F567105</t>
  </si>
  <si>
    <t xml:space="preserve">SAN PABLO  </t>
  </si>
  <si>
    <t>CLAUDIO</t>
  </si>
  <si>
    <t>BARAJAS</t>
  </si>
  <si>
    <t>RIVERA</t>
  </si>
  <si>
    <t>F567041</t>
  </si>
  <si>
    <t>PROSPERO</t>
  </si>
  <si>
    <t>F567027</t>
  </si>
  <si>
    <t xml:space="preserve">LAS DELICIAS  </t>
  </si>
  <si>
    <t>F567006</t>
  </si>
  <si>
    <t xml:space="preserve">BRISAS DE SANTANDER  </t>
  </si>
  <si>
    <t>JULIO MARTIN</t>
  </si>
  <si>
    <t>F560799</t>
  </si>
  <si>
    <t xml:space="preserve">SANTA ISABEL </t>
  </si>
  <si>
    <t>FERMIN</t>
  </si>
  <si>
    <t>F560628</t>
  </si>
  <si>
    <t>MONTE REDONDO Y EL CALAPO</t>
  </si>
  <si>
    <t>SAMUEL MAURICIO</t>
  </si>
  <si>
    <t>ORLANDO DIAZ</t>
  </si>
  <si>
    <t>F560512</t>
  </si>
  <si>
    <t>PLATA</t>
  </si>
  <si>
    <t>RE HOYA</t>
  </si>
  <si>
    <t>F560503</t>
  </si>
  <si>
    <t>EL RESPLANDOR</t>
  </si>
  <si>
    <t>JORGE ENRIQUE</t>
  </si>
  <si>
    <t>RONDÓN</t>
  </si>
  <si>
    <t>QUINTANILLA</t>
  </si>
  <si>
    <t>F1133338</t>
  </si>
  <si>
    <t>VILLA PATRICIA -LA GUFANDA SAS</t>
  </si>
  <si>
    <t>PATRICIA</t>
  </si>
  <si>
    <t>900934113-7 / 21177606</t>
  </si>
  <si>
    <t>EL ALTILLO</t>
  </si>
  <si>
    <t>TOGÜI</t>
  </si>
  <si>
    <t>F1133337</t>
  </si>
  <si>
    <t>PALMITA TIERRA GRATA</t>
  </si>
  <si>
    <t>TORRES</t>
  </si>
  <si>
    <t>F1133336</t>
  </si>
  <si>
    <t xml:space="preserve">LÍBANO </t>
  </si>
  <si>
    <t>PUENTES Y NARANJOS</t>
  </si>
  <si>
    <t>F1133335</t>
  </si>
  <si>
    <t>SAN DIEGO</t>
  </si>
  <si>
    <t>EDELBERTO</t>
  </si>
  <si>
    <t>F1133334</t>
  </si>
  <si>
    <t>EL CEREZO</t>
  </si>
  <si>
    <t>PAVAS BAJO</t>
  </si>
  <si>
    <t>F1133333</t>
  </si>
  <si>
    <t>EL PEDREGAL</t>
  </si>
  <si>
    <t>ARNULFO</t>
  </si>
  <si>
    <t>F1133332</t>
  </si>
  <si>
    <t>EL PORVENIR</t>
  </si>
  <si>
    <t>MATILDE</t>
  </si>
  <si>
    <t>F1133331</t>
  </si>
  <si>
    <t>El SALITRE</t>
  </si>
  <si>
    <t>SANTA TERESA</t>
  </si>
  <si>
    <t>F1133330</t>
  </si>
  <si>
    <t>NORBERTO</t>
  </si>
  <si>
    <t>3118281287-3143135894</t>
  </si>
  <si>
    <t>F1133329</t>
  </si>
  <si>
    <t>EL JASMIN</t>
  </si>
  <si>
    <t>ERASMO</t>
  </si>
  <si>
    <t>ULLOA</t>
  </si>
  <si>
    <t>F1133328</t>
  </si>
  <si>
    <t>EL MIRALINDO</t>
  </si>
  <si>
    <t>ANGEL JAVIER</t>
  </si>
  <si>
    <t>EUGENIA CASTAÑEDA</t>
  </si>
  <si>
    <t>F1133327</t>
  </si>
  <si>
    <t>LAS VEGUITAS</t>
  </si>
  <si>
    <t>ARIEL</t>
  </si>
  <si>
    <t>HATILLO BAJO</t>
  </si>
  <si>
    <t>COROMORO</t>
  </si>
  <si>
    <t>F1133326</t>
  </si>
  <si>
    <t>EL PANTANO</t>
  </si>
  <si>
    <t>GUACAL</t>
  </si>
  <si>
    <t>F1133325</t>
  </si>
  <si>
    <t>F1133324</t>
  </si>
  <si>
    <t>VILLA CLAUDIA</t>
  </si>
  <si>
    <t>LIBARDO</t>
  </si>
  <si>
    <t>F1133323</t>
  </si>
  <si>
    <t>OSCAR</t>
  </si>
  <si>
    <t>MACANILLO</t>
  </si>
  <si>
    <t>F1133322</t>
  </si>
  <si>
    <t>PACIFICO</t>
  </si>
  <si>
    <t>CHORO BAJO</t>
  </si>
  <si>
    <t>VILLA NUEVA</t>
  </si>
  <si>
    <t>F1133321</t>
  </si>
  <si>
    <t>CORDOBA</t>
  </si>
  <si>
    <t>F1133320</t>
  </si>
  <si>
    <t>EL TESORO</t>
  </si>
  <si>
    <t>DEIVER</t>
  </si>
  <si>
    <t>ANILLO</t>
  </si>
  <si>
    <t>3103410762-3224589882</t>
  </si>
  <si>
    <t>LAS FLORES</t>
  </si>
  <si>
    <t>F1133319</t>
  </si>
  <si>
    <t>TACHUELITO</t>
  </si>
  <si>
    <t>BERNARDO</t>
  </si>
  <si>
    <t>MORALEZ</t>
  </si>
  <si>
    <t>PARAMITO ALTO</t>
  </si>
  <si>
    <t>BARICHARA</t>
  </si>
  <si>
    <t>F1133318</t>
  </si>
  <si>
    <t>VERONICA</t>
  </si>
  <si>
    <t>PALMAR</t>
  </si>
  <si>
    <t>F1133317</t>
  </si>
  <si>
    <t>EL MIRADOR DEL MORAL</t>
  </si>
  <si>
    <t>MONRROY</t>
  </si>
  <si>
    <t>F1133316</t>
  </si>
  <si>
    <t>EL COCO</t>
  </si>
  <si>
    <t>F1133315</t>
  </si>
  <si>
    <t>EL CORAZON 2</t>
  </si>
  <si>
    <t>IGNACIO</t>
  </si>
  <si>
    <t>F1133314</t>
  </si>
  <si>
    <t>F1133313</t>
  </si>
  <si>
    <t>DARIO</t>
  </si>
  <si>
    <t>LEÓN</t>
  </si>
  <si>
    <t>CAPELLANIA</t>
  </si>
  <si>
    <t>F1133312</t>
  </si>
  <si>
    <t>LOS LIRIOS</t>
  </si>
  <si>
    <t>HERNANDO</t>
  </si>
  <si>
    <t>F1133311</t>
  </si>
  <si>
    <t>EL CENTRO</t>
  </si>
  <si>
    <t>ELMA</t>
  </si>
  <si>
    <t>GUARIGUA</t>
  </si>
  <si>
    <t>F1133310</t>
  </si>
  <si>
    <t>LA FLORESTA</t>
  </si>
  <si>
    <t>GIMÉNEZ</t>
  </si>
  <si>
    <t>GARCES</t>
  </si>
  <si>
    <t>F1133309</t>
  </si>
  <si>
    <t xml:space="preserve">CASA GRANDE </t>
  </si>
  <si>
    <t>NELLY</t>
  </si>
  <si>
    <t>GIMENEZ</t>
  </si>
  <si>
    <t>F1133308</t>
  </si>
  <si>
    <t xml:space="preserve">LA ESMERALDA </t>
  </si>
  <si>
    <t>JESUS MARIA</t>
  </si>
  <si>
    <t>F1133307</t>
  </si>
  <si>
    <t>LA PALMITA</t>
  </si>
  <si>
    <t>F1133306</t>
  </si>
  <si>
    <t>3202962182-3107524239</t>
  </si>
  <si>
    <t>F1133305</t>
  </si>
  <si>
    <t>EVELIO</t>
  </si>
  <si>
    <t>ENCINAL</t>
  </si>
  <si>
    <t>F1133304</t>
  </si>
  <si>
    <t>ESMERALDA</t>
  </si>
  <si>
    <t>SILVANO</t>
  </si>
  <si>
    <t>CASTIBLANCO</t>
  </si>
  <si>
    <t>F1133303</t>
  </si>
  <si>
    <t>LA AMAPOLA</t>
  </si>
  <si>
    <t>SOFIA</t>
  </si>
  <si>
    <t>3177928831-3153713386</t>
  </si>
  <si>
    <t>F1133302</t>
  </si>
  <si>
    <t>ABREO</t>
  </si>
  <si>
    <t>F1133301</t>
  </si>
  <si>
    <t>LOS YANQUIS</t>
  </si>
  <si>
    <t>ANA DEL</t>
  </si>
  <si>
    <t>VILLAREAL</t>
  </si>
  <si>
    <t>F1133300</t>
  </si>
  <si>
    <t>BERBENAL</t>
  </si>
  <si>
    <t>JUAN ANTONIO</t>
  </si>
  <si>
    <t>F1133299</t>
  </si>
  <si>
    <t>JHON CARLOS</t>
  </si>
  <si>
    <t>OREJARENA</t>
  </si>
  <si>
    <t>F1133298</t>
  </si>
  <si>
    <t>SAN FERNANDO</t>
  </si>
  <si>
    <t>CESAR AGUSTO</t>
  </si>
  <si>
    <t>COLMENARES</t>
  </si>
  <si>
    <t>F1133297</t>
  </si>
  <si>
    <t>JOSE JAIME</t>
  </si>
  <si>
    <t>F1133296</t>
  </si>
  <si>
    <t>GIOVANNY ARLEY</t>
  </si>
  <si>
    <t>F1133295</t>
  </si>
  <si>
    <t>FRANCISCO JAVIER</t>
  </si>
  <si>
    <t>VEGAS</t>
  </si>
  <si>
    <t>F1133294</t>
  </si>
  <si>
    <t>EL CAIRO</t>
  </si>
  <si>
    <t>MONTERO</t>
  </si>
  <si>
    <t>F1133293</t>
  </si>
  <si>
    <t xml:space="preserve">LA COLINA </t>
  </si>
  <si>
    <t>HATIGAL</t>
  </si>
  <si>
    <t>F1133292</t>
  </si>
  <si>
    <t>VILLA MARCELA</t>
  </si>
  <si>
    <t>CECAR AUGUSTO</t>
  </si>
  <si>
    <t>HERRERA</t>
  </si>
  <si>
    <t>VAKKE DE SAN JOSE</t>
  </si>
  <si>
    <t>F1133291</t>
  </si>
  <si>
    <t>JORGE ARMANDO</t>
  </si>
  <si>
    <t>F1133290</t>
  </si>
  <si>
    <t>MARGARITA</t>
  </si>
  <si>
    <t>ALTO GARCES</t>
  </si>
  <si>
    <t>F1133289</t>
  </si>
  <si>
    <t>SAN FRANCISCO</t>
  </si>
  <si>
    <t>ALBA LUCIA</t>
  </si>
  <si>
    <t>SANTA TERESA DEL MOLINO</t>
  </si>
  <si>
    <t>F1133288</t>
  </si>
  <si>
    <t>F1133287</t>
  </si>
  <si>
    <t>LA MECETA</t>
  </si>
  <si>
    <t>JORGE EUGINIO</t>
  </si>
  <si>
    <t>F1133286</t>
  </si>
  <si>
    <t>SAN IGNACIO</t>
  </si>
  <si>
    <t>JOSE CIRO ANTONIO</t>
  </si>
  <si>
    <t>F1133285</t>
  </si>
  <si>
    <t>VILLA DELICIAS</t>
  </si>
  <si>
    <t>JOSE ELIAS</t>
  </si>
  <si>
    <t>F1133284</t>
  </si>
  <si>
    <t>F1133283</t>
  </si>
  <si>
    <t>LA CAPILLA</t>
  </si>
  <si>
    <t>ANTONIO MARIA</t>
  </si>
  <si>
    <t>F1133282</t>
  </si>
  <si>
    <t>HUMBERTO</t>
  </si>
  <si>
    <t>F1133281</t>
  </si>
  <si>
    <t>ALARCÓN</t>
  </si>
  <si>
    <t>EL CASCAJO</t>
  </si>
  <si>
    <t>F1133280</t>
  </si>
  <si>
    <t>LOTE #3</t>
  </si>
  <si>
    <t>HILSO</t>
  </si>
  <si>
    <t>F1116682</t>
  </si>
  <si>
    <t>BELISARIO</t>
  </si>
  <si>
    <t>F1115334</t>
  </si>
  <si>
    <t>MONSERRATE</t>
  </si>
  <si>
    <t>ALFONSO DE JESUS</t>
  </si>
  <si>
    <t>F1021933</t>
  </si>
  <si>
    <t xml:space="preserve">LA PLANADA </t>
  </si>
  <si>
    <t>A ALMITA</t>
  </si>
  <si>
    <t>F1021932</t>
  </si>
  <si>
    <t xml:space="preserve">CIRCACIAS </t>
  </si>
  <si>
    <t>F1021931</t>
  </si>
  <si>
    <t>F1021930</t>
  </si>
  <si>
    <t xml:space="preserve">EL MAPA </t>
  </si>
  <si>
    <t>VEGA</t>
  </si>
  <si>
    <t>F1021929</t>
  </si>
  <si>
    <t xml:space="preserve">LA ESTRELLA </t>
  </si>
  <si>
    <t>F1021928</t>
  </si>
  <si>
    <t xml:space="preserve">CHARCO ONDO </t>
  </si>
  <si>
    <t>ARTURO</t>
  </si>
  <si>
    <t>PIEDRA DE RAYO</t>
  </si>
  <si>
    <t>F1021927</t>
  </si>
  <si>
    <t xml:space="preserve">LA BODEGA </t>
  </si>
  <si>
    <t>LUIS</t>
  </si>
  <si>
    <t>F1021926</t>
  </si>
  <si>
    <t xml:space="preserve">LAS CORALEJAS </t>
  </si>
  <si>
    <t>EVARISTO</t>
  </si>
  <si>
    <t>F1021925</t>
  </si>
  <si>
    <t xml:space="preserve">LA LOMA </t>
  </si>
  <si>
    <t>FERLEY</t>
  </si>
  <si>
    <t>F1021924</t>
  </si>
  <si>
    <t xml:space="preserve">EL LIMON </t>
  </si>
  <si>
    <t>LETICIA</t>
  </si>
  <si>
    <t>F1021923</t>
  </si>
  <si>
    <t xml:space="preserve">ANTIGUA LOTE # 6 </t>
  </si>
  <si>
    <t>TILSIO</t>
  </si>
  <si>
    <t>GOMES</t>
  </si>
  <si>
    <t>F1021922</t>
  </si>
  <si>
    <t xml:space="preserve">EL MANGO </t>
  </si>
  <si>
    <t>LEITON</t>
  </si>
  <si>
    <t>F1021921</t>
  </si>
  <si>
    <t xml:space="preserve">AGUAS BLANCAS </t>
  </si>
  <si>
    <t>F1021920</t>
  </si>
  <si>
    <t xml:space="preserve">LA ESPERANZA </t>
  </si>
  <si>
    <t>AGUSTIN</t>
  </si>
  <si>
    <t>JUAN CURI</t>
  </si>
  <si>
    <t>F1021919</t>
  </si>
  <si>
    <t xml:space="preserve">MATEGUADUA </t>
  </si>
  <si>
    <t>JAIME</t>
  </si>
  <si>
    <t>F1021918</t>
  </si>
  <si>
    <t xml:space="preserve">EL SALVADOR </t>
  </si>
  <si>
    <t>PEDREGAL ALTO</t>
  </si>
  <si>
    <t>F1021917</t>
  </si>
  <si>
    <t xml:space="preserve">MATA DE GUADUA </t>
  </si>
  <si>
    <t>ROBERTO</t>
  </si>
  <si>
    <t>F1021916</t>
  </si>
  <si>
    <t xml:space="preserve">LA MARIA </t>
  </si>
  <si>
    <t>DUPLICADOS</t>
  </si>
  <si>
    <t>SAN CRISTOBAL</t>
  </si>
  <si>
    <t>JUAN DE DIOS</t>
  </si>
  <si>
    <t>duplicados</t>
  </si>
  <si>
    <t>LAS DELICIAS</t>
  </si>
  <si>
    <t>SANTA MARIA</t>
  </si>
  <si>
    <t>ISMAEL</t>
  </si>
  <si>
    <t>PELAYO</t>
  </si>
  <si>
    <t>EL TRAPICHE</t>
  </si>
  <si>
    <t>RIAÑO</t>
  </si>
  <si>
    <t>CANELO GUAMITO</t>
  </si>
  <si>
    <t>CLEMENTE</t>
  </si>
  <si>
    <t>LOS HOYOS</t>
  </si>
  <si>
    <t>SEPULVEDA</t>
  </si>
  <si>
    <t>ROSA</t>
  </si>
  <si>
    <t>BUENAHORA</t>
  </si>
  <si>
    <t>JC</t>
  </si>
  <si>
    <t>SUSANA</t>
  </si>
  <si>
    <t>DE MONTAÑEZ</t>
  </si>
  <si>
    <t>HILDA</t>
  </si>
  <si>
    <t>OLIVA</t>
  </si>
  <si>
    <t>FIDELINA</t>
  </si>
  <si>
    <t>EL SALITRE</t>
  </si>
  <si>
    <t>PASTORA</t>
  </si>
  <si>
    <t>DE BARRAGAN</t>
  </si>
  <si>
    <t>TRINIDAD</t>
  </si>
  <si>
    <t>LA MONTAÑA</t>
  </si>
  <si>
    <t>MARIA EDILIA</t>
  </si>
  <si>
    <t>VILLA ALEGRIA</t>
  </si>
  <si>
    <t>HILDA MARIA</t>
  </si>
  <si>
    <t>CASTRO</t>
  </si>
  <si>
    <t>LA PEDREGOSA</t>
  </si>
  <si>
    <t>LUIS ERNESTOS</t>
  </si>
  <si>
    <t>EL AGUACATE</t>
  </si>
  <si>
    <t>CIRO ALBERTO</t>
  </si>
  <si>
    <t>ALFREDO</t>
  </si>
  <si>
    <t>TITO</t>
  </si>
  <si>
    <t>LOS LAURELES</t>
  </si>
  <si>
    <t>BEJARANAS ALTO</t>
  </si>
  <si>
    <t>VICTOR MANUEL</t>
  </si>
  <si>
    <t>CARREÑO</t>
  </si>
  <si>
    <t>3162351933-3184047185</t>
  </si>
  <si>
    <t>3142958887-3232448452</t>
  </si>
  <si>
    <t>FERNEY RAMIRO</t>
  </si>
  <si>
    <t>EL BOLO</t>
  </si>
  <si>
    <t>CANTABARA SEC. BARINAS</t>
  </si>
  <si>
    <t>CLAVELLINAS SEC. TRES PUERTAS</t>
  </si>
  <si>
    <r>
      <t xml:space="preserve">Número de identificación del almacén en C.A.F.E. Practices </t>
    </r>
    <r>
      <rPr>
        <sz val="8"/>
        <rFont val="Arial"/>
        <family val="2"/>
      </rPr>
      <t>(Indique el código, si aplica)</t>
    </r>
  </si>
  <si>
    <t>Nombre del almacén</t>
  </si>
  <si>
    <t>Contacto</t>
  </si>
  <si>
    <t>Dirección 1</t>
  </si>
  <si>
    <t>Número telefónico</t>
  </si>
  <si>
    <t>Correo electrónico</t>
  </si>
  <si>
    <t>Capacidad de almacenamiento de café (lbs)</t>
  </si>
  <si>
    <t>Nombre(s)</t>
  </si>
  <si>
    <t>Primer Apellido</t>
  </si>
  <si>
    <t>Segundo Apellido</t>
  </si>
  <si>
    <t>Género</t>
  </si>
  <si>
    <t>Ciudad</t>
  </si>
  <si>
    <t>Provinica/Región</t>
  </si>
  <si>
    <t>País</t>
  </si>
  <si>
    <t>W424</t>
  </si>
  <si>
    <t>COMPRA DE CAFE FIALLO</t>
  </si>
  <si>
    <t>IVAN FERNANDO</t>
  </si>
  <si>
    <t>CARRERA 17#10a-55</t>
  </si>
  <si>
    <t>Santander</t>
  </si>
  <si>
    <t>Colombia</t>
  </si>
  <si>
    <t/>
  </si>
  <si>
    <t>W426</t>
  </si>
  <si>
    <t>KAFESUR</t>
  </si>
  <si>
    <t>CALLE 14 #1-100</t>
  </si>
  <si>
    <t>W427</t>
  </si>
  <si>
    <t>CAFESAN</t>
  </si>
  <si>
    <t>EDWIN</t>
  </si>
  <si>
    <t>CALLE 5 #8-56</t>
  </si>
  <si>
    <t>W435</t>
  </si>
  <si>
    <t>El cafetero costeño</t>
  </si>
  <si>
    <t>SHIRLEY JOHANA</t>
  </si>
  <si>
    <t>PADILLA</t>
  </si>
  <si>
    <t>ROBAYO</t>
  </si>
  <si>
    <t>CARRERA 11 #10-94</t>
  </si>
  <si>
    <t>W298</t>
  </si>
  <si>
    <t>PUNTO DE COMPRA SAN GIL</t>
  </si>
  <si>
    <t>JORGE IVAN</t>
  </si>
  <si>
    <t>ZULUAGA</t>
  </si>
  <si>
    <t>FLOREZ</t>
  </si>
  <si>
    <t>M</t>
  </si>
  <si>
    <t>Carrera 14 con Av 1 No. 35 - 52</t>
  </si>
  <si>
    <t>San Gil</t>
  </si>
  <si>
    <t>057 77244328</t>
  </si>
  <si>
    <t>jzuluaga@carcafe.com.co</t>
  </si>
  <si>
    <t>DEPOSITO ROMERO</t>
  </si>
  <si>
    <t>F</t>
  </si>
  <si>
    <t>Cra 11 No. 10-16</t>
  </si>
  <si>
    <t>JORTIZ</t>
  </si>
  <si>
    <t>Calle 3 No. 4 - 11</t>
  </si>
  <si>
    <t>Aratoca</t>
  </si>
  <si>
    <t>AGROCOOP LTDA</t>
  </si>
  <si>
    <t>GUERRERO</t>
  </si>
  <si>
    <t>Cra 10 No. 9 -40</t>
  </si>
  <si>
    <t>Barbosa</t>
  </si>
  <si>
    <t>JUAN CARRENO</t>
  </si>
  <si>
    <t>JUAN</t>
  </si>
  <si>
    <t>CARRENO</t>
  </si>
  <si>
    <t>Cra 2 No. 3 - 10</t>
  </si>
  <si>
    <t>Valle de San Jose</t>
  </si>
  <si>
    <t xml:space="preserve"> JESUS ORTIZ MONSALVE</t>
  </si>
  <si>
    <t xml:space="preserve"> ROBERTO MEJIA SANABRIA</t>
  </si>
  <si>
    <t>JOSE DEL CARMEN ORTIZ CASTRO</t>
  </si>
  <si>
    <t xml:space="preserve"> EUCLIDES CAMACHO RUIZ</t>
  </si>
  <si>
    <t>DOMINGO DUEÑAS RUJELES</t>
  </si>
  <si>
    <t xml:space="preserve"> JAIME PINEDA ARDILA</t>
  </si>
  <si>
    <t>ORLANDO ORTIZ GUERRERO</t>
  </si>
  <si>
    <t xml:space="preserve"> AGUSTIN PLATA PEDRO</t>
  </si>
  <si>
    <t>JUAN CARREÑO MUÑOZ</t>
  </si>
  <si>
    <t xml:space="preserve"> JAVIER SANTOS QUINTERO</t>
  </si>
  <si>
    <t xml:space="preserve"> NELSON ESTEBEZ LEITON</t>
  </si>
  <si>
    <t xml:space="preserve"> TILSIO ACOSTA GOMES</t>
  </si>
  <si>
    <t xml:space="preserve"> LETICIA MURILLO MURILLO</t>
  </si>
  <si>
    <t xml:space="preserve"> FERLEY ARENAS CASTELLANOS</t>
  </si>
  <si>
    <t xml:space="preserve"> CLARA PATRICIA GOMEZ MORALES</t>
  </si>
  <si>
    <t xml:space="preserve"> EVARISTO MELGAREJO SUAREZ</t>
  </si>
  <si>
    <t xml:space="preserve"> ALBERTO SANABRIA LUIS</t>
  </si>
  <si>
    <t xml:space="preserve"> ARTURO RUEDA DAZA</t>
  </si>
  <si>
    <t xml:space="preserve"> MAURICIO SANTOS NOA</t>
  </si>
  <si>
    <t xml:space="preserve"> RAUL VEGA ROMERO</t>
  </si>
  <si>
    <t xml:space="preserve"> LIBARDO ACOSTA RUEDA</t>
  </si>
  <si>
    <t xml:space="preserve"> OMAR HERNANDEZ HERNANDEZ</t>
  </si>
  <si>
    <t xml:space="preserve"> ALFONSO MORENO RINCON</t>
  </si>
  <si>
    <t>C</t>
  </si>
  <si>
    <t>NOM</t>
  </si>
  <si>
    <t>LAS BRISAS - ANGEL MIGUEL MARTINEZ</t>
  </si>
  <si>
    <t>LA CAPILLA - ANTONIO MARIA BERNAL ARCINIEGAS</t>
  </si>
  <si>
    <t>SAN IGNACIO - JOSE CIRO ANTONIO PEREIRA ARDILA</t>
  </si>
  <si>
    <t>LAS VEGUITAS - ARIEL PINEDA PINEDA</t>
  </si>
  <si>
    <t>EL TESORO - JOSE JAIME CARDENAS PINZON</t>
  </si>
  <si>
    <t>LIBANO - MIGUEL ANTONIO SUAREZ</t>
  </si>
  <si>
    <t>EL RECUERDO - FABIO RODRIGUEZ ARDILA</t>
  </si>
  <si>
    <t>LA COLINA - LUIS ALFONSO CALA MUNOZ</t>
  </si>
  <si>
    <t>EL MIRADOR - EVELIO MARIN CHACON</t>
  </si>
  <si>
    <t>EL RESPLANDOR - DARIO ARAQUE LEON</t>
  </si>
  <si>
    <t>VILLA DELICIAS - JOSE ELIAS MOLINA ARDILA</t>
  </si>
  <si>
    <t>EL MIRADOR DEL MORAL - ALIRIO URIBE MONRROY</t>
  </si>
  <si>
    <t>MONSERRATE - ALFONSO DE JESUS PORRAS CORZO</t>
  </si>
  <si>
    <t>BUENOS AIRES - GONZALO MELGAREJO ABREO</t>
  </si>
  <si>
    <t>LOMA REDONDA - RAMIRO MANTILLA LOPEZ</t>
  </si>
  <si>
    <t>EL MIRADOR - PACIFICO RUIZ MUNOZ</t>
  </si>
  <si>
    <t>PALMITA TIERRA GRATA - BENITO SILVA TORRES</t>
  </si>
  <si>
    <t>LA VEGA - MOISES ARAQUE SILVA</t>
  </si>
  <si>
    <t>EL CAIRO - JOSE DE JESUS PATINO MONTERO</t>
  </si>
  <si>
    <t>EL MANDARINO - PABLO ARCINIEGAS ARDILA</t>
  </si>
  <si>
    <t>SAN ANTONIO - LIBARDO HERNANDEZ ARIAS</t>
  </si>
  <si>
    <t>LOMA REDONDA - ALFONSO LEON BLANCO</t>
  </si>
  <si>
    <t>OJO DE AGUA - BELISARIO RODRIGUEZ CORZO</t>
  </si>
  <si>
    <t>BUENOS AIRES - NELSON SANCHEZ DIAZ</t>
  </si>
  <si>
    <t>LOTE #3 - HILSO CABEZAS ACOSTA</t>
  </si>
  <si>
    <t>EL CORAZON 2 - IGNACIO MURILLO MESA</t>
  </si>
  <si>
    <t>LOS MEDIOS - NORBERTO MARIN PLATA</t>
  </si>
  <si>
    <t>EL GUAMAL - OSCAR TAVERA MUNOZ</t>
  </si>
  <si>
    <t>EL PANTANO - ALIRIO LOZANO ORTEGA</t>
  </si>
  <si>
    <t>EL COCO - ALIRIO MURILLO MESA</t>
  </si>
  <si>
    <t>VILLA CLAUDIA - LIBARDO MURILLO MURILLO</t>
  </si>
  <si>
    <t>SANTA BARBARA - JOSE ANTONIO SALAZAR ALARCON</t>
  </si>
  <si>
    <t>El SALITRE - ALVARO ARGUELLO RODRIGUEZ</t>
  </si>
  <si>
    <t>EL CENTRO - ELMA GOMEZ GONZALEZ</t>
  </si>
  <si>
    <t>CASA GRANDE - NELLY MARTINEZ GIMENEZ</t>
  </si>
  <si>
    <t>LOS ARRAYANES - MARGARITA QUINTERO AYALA</t>
  </si>
  <si>
    <t>SAN FRANCISCO - ALBA LUCIA HERNANDEZ ARIAS</t>
  </si>
  <si>
    <t>EL PORVENIR - MATILDE MANTILLA RODRIGUEZ</t>
  </si>
  <si>
    <t>BELLA VISTA - VERONICA CARDENAS MONSALVE</t>
  </si>
  <si>
    <t>LA GUADUA - MARIA ARCELIA HERNANDEZ BLANCO</t>
  </si>
  <si>
    <t>LOS YANQUIS - ANA DEL CARMEN VILLAREAL</t>
  </si>
  <si>
    <t>LA AMAPOLA - SOFIA CALA CALDERON</t>
  </si>
  <si>
    <t>EL RESPLANDOR - JORGE ENRIQUE RONDON QUINTANILLA</t>
  </si>
  <si>
    <t>LOS MEDIOS - HUMBERTO MUNOZ ARAQUE</t>
  </si>
  <si>
    <t>EL TESORO - DEIVER ANILLO MORENO</t>
  </si>
  <si>
    <t>EL JASMIN - ERASMO ULLOA PINZON</t>
  </si>
  <si>
    <t>ESMERALDA - SILVANO GONZALEZ CASTIBLANCO</t>
  </si>
  <si>
    <t>EL BOSQUE - GIOVANNY ARLEY CASTELLANOS PENA</t>
  </si>
  <si>
    <t>LA MECETA - JORGE EUGINIO SANCHEZ ARDILA</t>
  </si>
  <si>
    <t>SAN DIEGO - EDELBERTO HERNANDEZ RUEDA</t>
  </si>
  <si>
    <t>EL ARRAYAN - GUILLERMO CORDOBA MORENO</t>
  </si>
  <si>
    <t>TACHUELITO - BERNARDO BERNAL MORALEZ</t>
  </si>
  <si>
    <t>BERBENAL - JUAN ANTONIO SILVA VARGAS</t>
  </si>
  <si>
    <t>LA ESMERALDA - JESUS MARIA GALVIS</t>
  </si>
  <si>
    <t>LA PRADERA - RAUL RICAUTE DURAN</t>
  </si>
  <si>
    <t>LA FLORESTA - NELSON MARTINEZ GIMENEZ</t>
  </si>
  <si>
    <t>EL MIRALINDO - ANGEL JAVIER PINTO</t>
  </si>
  <si>
    <t>VILLA MARCELA - CECAR AUGUSTO RUEDA HERRERA</t>
  </si>
  <si>
    <t>EL GIRASOL - MISAEL SUAREZ RUEDA</t>
  </si>
  <si>
    <t>EL PEDREGAL - ARNULFO CASTELLANOS RODRIGUEZ</t>
  </si>
  <si>
    <t>EL ENCINO - FREDY GALVIS GUAITERO</t>
  </si>
  <si>
    <t>EL BOSQUE - FRANCISCO JAVIER TAVERA MUNOZ</t>
  </si>
  <si>
    <t>LOS LIRIOS - HERNANDO RODRIGUEZ GRANADOS</t>
  </si>
  <si>
    <t>EL CEREZO - RAMIRO GOMEZ RODRIGUEZ</t>
  </si>
  <si>
    <t>LA ESMERALDA - BENEDICTO BADILLO ORTIZ</t>
  </si>
  <si>
    <t>SAN FERNANDO - CESAR AGUSTO COLMENARES PINZON</t>
  </si>
  <si>
    <t>VISTA HERMOSA - JHON CARLOS OREJARENA RUEDA</t>
  </si>
  <si>
    <t>EL MIRADOR - GERMAN HERNANDEZ MURILLO</t>
  </si>
  <si>
    <t>LA ESMERALDA - JORGE ARMANDO MORENO GRANADOS</t>
  </si>
  <si>
    <t>VILLA PATRICIA -LA GUFANDA SAS - PATRICIA REYES JIMENEZ</t>
  </si>
  <si>
    <t>IRLANDA</t>
  </si>
  <si>
    <t>RAMON</t>
  </si>
  <si>
    <t>3105632200-3165135161</t>
  </si>
  <si>
    <t>SAN JOSE DE GUADUAS</t>
  </si>
  <si>
    <t xml:space="preserve">OJO DE AGUA </t>
  </si>
  <si>
    <t>ELVINIA</t>
  </si>
  <si>
    <t>EL ARBOLITO</t>
  </si>
  <si>
    <t>RODRIGO ALBA</t>
  </si>
  <si>
    <t>FORENO</t>
  </si>
  <si>
    <t>3125417499-3229113809</t>
  </si>
  <si>
    <t>PAJALES</t>
  </si>
  <si>
    <t>ARCHILA</t>
  </si>
  <si>
    <t>PIMIENTO</t>
  </si>
  <si>
    <t>SANTA MONICA Y PALMA</t>
  </si>
  <si>
    <t>JOSE OMAR</t>
  </si>
  <si>
    <t>SAN PABLO</t>
  </si>
  <si>
    <t>LLANO GRANDE</t>
  </si>
  <si>
    <t>RUBEN DARIO</t>
  </si>
  <si>
    <t>SALDO</t>
  </si>
  <si>
    <t>ENVI</t>
  </si>
  <si>
    <t xml:space="preserve"> bb        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</si>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</sst>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00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4"/>
      <color theme="1" tint="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95">
    <xf numFmtId="0" fontId="0" fillId="0" borderId="0" xfId="0"/>
    <xf numFmtId="0" fontId="0" fillId="0" borderId="1" xfId="0" applyBorder="1"/>
    <xf numFmtId="165" fontId="0" fillId="0" borderId="1" xfId="0" applyNumberFormat="1" applyBorder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4" fillId="3" borderId="1" xfId="0" applyFont="1" applyFill="1" applyBorder="1"/>
    <xf numFmtId="0" fontId="0" fillId="0" borderId="0" xfId="0" applyProtection="1">
      <protection locked="0" hidden="1"/>
    </xf>
    <xf numFmtId="1" fontId="4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0" borderId="1" xfId="0" applyBorder="1" applyProtection="1">
      <protection locked="0" hidden="1"/>
    </xf>
    <xf numFmtId="0" fontId="2" fillId="0" borderId="3" xfId="0" applyFont="1" applyBorder="1"/>
    <xf numFmtId="0" fontId="3" fillId="2" borderId="3" xfId="0" applyFont="1" applyFill="1" applyBorder="1" applyAlignment="1">
      <alignment horizontal="center" wrapText="1"/>
    </xf>
    <xf numFmtId="0" fontId="1" fillId="0" borderId="5" xfId="0" applyFont="1" applyBorder="1"/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right"/>
    </xf>
    <xf numFmtId="1" fontId="0" fillId="0" borderId="1" xfId="0" applyNumberFormat="1" applyBorder="1"/>
    <xf numFmtId="0" fontId="4" fillId="4" borderId="1" xfId="0" applyFont="1" applyFill="1" applyBorder="1"/>
    <xf numFmtId="0" fontId="0" fillId="5" borderId="0" xfId="0" applyFill="1"/>
    <xf numFmtId="0" fontId="4" fillId="5" borderId="1" xfId="0" applyFont="1" applyFill="1" applyBorder="1" applyAlignment="1">
      <alignment horizontal="right"/>
    </xf>
    <xf numFmtId="0" fontId="0" fillId="5" borderId="1" xfId="0" applyFill="1" applyBorder="1" applyProtection="1">
      <protection locked="0" hidden="1"/>
    </xf>
    <xf numFmtId="0" fontId="0" fillId="6" borderId="1" xfId="0" applyFill="1" applyBorder="1"/>
    <xf numFmtId="165" fontId="0" fillId="6" borderId="1" xfId="0" applyNumberFormat="1" applyFill="1" applyBorder="1"/>
    <xf numFmtId="0" fontId="4" fillId="6" borderId="1" xfId="0" applyFont="1" applyFill="1" applyBorder="1"/>
    <xf numFmtId="0" fontId="0" fillId="6" borderId="0" xfId="0" applyFill="1"/>
    <xf numFmtId="0" fontId="0" fillId="0" borderId="8" xfId="0" applyBorder="1"/>
    <xf numFmtId="0" fontId="0" fillId="0" borderId="3" xfId="0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3" xfId="0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0" fontId="0" fillId="0" borderId="9" xfId="0" applyBorder="1"/>
    <xf numFmtId="0" fontId="4" fillId="0" borderId="9" xfId="0" applyFont="1" applyBorder="1"/>
    <xf numFmtId="0" fontId="4" fillId="3" borderId="9" xfId="0" applyFont="1" applyFill="1" applyBorder="1"/>
    <xf numFmtId="0" fontId="4" fillId="0" borderId="9" xfId="0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4" borderId="9" xfId="0" applyFont="1" applyFill="1" applyBorder="1"/>
    <xf numFmtId="0" fontId="0" fillId="3" borderId="1" xfId="0" applyFill="1" applyBorder="1"/>
    <xf numFmtId="0" fontId="4" fillId="0" borderId="0" xfId="0" applyFont="1"/>
    <xf numFmtId="0" fontId="6" fillId="0" borderId="0" xfId="0" applyFont="1"/>
    <xf numFmtId="1" fontId="4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6" fillId="0" borderId="2" xfId="0" applyFont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5" fillId="0" borderId="0" xfId="0" applyFont="1"/>
    <xf numFmtId="166" fontId="0" fillId="5" borderId="1" xfId="1" applyNumberFormat="1" applyFont="1" applyFill="1" applyBorder="1"/>
    <xf numFmtId="0" fontId="0" fillId="5" borderId="1" xfId="0" applyFill="1" applyBorder="1"/>
    <xf numFmtId="166" fontId="7" fillId="0" borderId="0" xfId="1" applyNumberFormat="1" applyFill="1" applyAlignment="1" applyProtection="1">
      <alignment horizontal="center"/>
      <protection locked="0" hidden="1"/>
    </xf>
    <xf numFmtId="166" fontId="7" fillId="0" borderId="0" xfId="1" applyNumberFormat="1" applyFill="1" applyProtection="1">
      <protection locked="0" hidden="1"/>
    </xf>
    <xf numFmtId="0" fontId="8" fillId="7" borderId="13" xfId="0" applyFont="1" applyFill="1" applyBorder="1" applyAlignment="1" applyProtection="1">
      <alignment horizontal="center" vertical="center" wrapText="1"/>
      <protection hidden="1"/>
    </xf>
    <xf numFmtId="0" fontId="8" fillId="7" borderId="15" xfId="0" applyFont="1" applyFill="1" applyBorder="1" applyAlignment="1" applyProtection="1">
      <alignment horizontal="center" wrapText="1"/>
      <protection hidden="1"/>
    </xf>
    <xf numFmtId="0" fontId="8" fillId="7" borderId="16" xfId="0" applyFont="1" applyFill="1" applyBorder="1" applyAlignment="1" applyProtection="1">
      <alignment horizontal="center" wrapText="1"/>
      <protection hidden="1"/>
    </xf>
    <xf numFmtId="0" fontId="8" fillId="7" borderId="17" xfId="0" applyFont="1" applyFill="1" applyBorder="1" applyAlignment="1">
      <alignment wrapText="1"/>
    </xf>
    <xf numFmtId="0" fontId="8" fillId="7" borderId="18" xfId="0" applyFont="1" applyFill="1" applyBorder="1" applyAlignment="1" applyProtection="1">
      <alignment horizontal="center" wrapText="1"/>
      <protection hidden="1"/>
    </xf>
    <xf numFmtId="0" fontId="8" fillId="7" borderId="18" xfId="0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4" fillId="8" borderId="1" xfId="0" applyFont="1" applyFill="1" applyBorder="1"/>
    <xf numFmtId="0" fontId="0" fillId="8" borderId="1" xfId="0" applyFill="1" applyBorder="1"/>
    <xf numFmtId="0" fontId="0" fillId="8" borderId="0" xfId="0" applyFill="1" applyProtection="1">
      <protection locked="0"/>
    </xf>
    <xf numFmtId="0" fontId="0" fillId="5" borderId="0" xfId="0" applyFill="1" applyProtection="1">
      <protection locked="0"/>
    </xf>
    <xf numFmtId="0" fontId="4" fillId="5" borderId="1" xfId="0" applyFont="1" applyFill="1" applyBorder="1"/>
    <xf numFmtId="0" fontId="0" fillId="6" borderId="0" xfId="0" applyFill="1" applyProtection="1">
      <protection locked="0"/>
    </xf>
    <xf numFmtId="0" fontId="0" fillId="0" borderId="2" xfId="0" applyBorder="1"/>
    <xf numFmtId="2" fontId="4" fillId="5" borderId="1" xfId="0" applyNumberFormat="1" applyFont="1" applyFill="1" applyBorder="1" applyAlignment="1">
      <alignment horizontal="right"/>
    </xf>
    <xf numFmtId="166" fontId="7" fillId="5" borderId="0" xfId="1" applyNumberFormat="1" applyFill="1" applyAlignment="1" applyProtection="1">
      <alignment horizontal="center"/>
      <protection locked="0" hidden="1"/>
    </xf>
    <xf numFmtId="166" fontId="7" fillId="5" borderId="0" xfId="1" applyNumberFormat="1" applyFill="1" applyProtection="1">
      <protection locked="0" hidden="1"/>
    </xf>
    <xf numFmtId="0" fontId="4" fillId="9" borderId="1" xfId="0" applyFont="1" applyFill="1" applyBorder="1"/>
    <xf numFmtId="166" fontId="0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/>
    </xf>
    <xf numFmtId="0" fontId="12" fillId="3" borderId="1" xfId="0" applyFont="1" applyFill="1" applyBorder="1"/>
    <xf numFmtId="0" fontId="2" fillId="0" borderId="0" xfId="0" applyFont="1" applyAlignment="1">
      <alignment horizontal="center" vertical="center"/>
    </xf>
    <xf numFmtId="3" fontId="0" fillId="0" borderId="1" xfId="0" applyNumberFormat="1" applyBorder="1"/>
    <xf numFmtId="167" fontId="0" fillId="0" borderId="1" xfId="0" applyNumberFormat="1" applyBorder="1"/>
    <xf numFmtId="0" fontId="0" fillId="10" borderId="0" xfId="0" applyFill="1"/>
    <xf numFmtId="0" fontId="13" fillId="0" borderId="0" xfId="0" applyFont="1"/>
    <xf numFmtId="0" fontId="13" fillId="10" borderId="0" xfId="0" applyFont="1" applyFill="1"/>
    <xf numFmtId="0" fontId="2" fillId="0" borderId="1" xfId="0" applyFont="1" applyBorder="1"/>
    <xf numFmtId="0" fontId="14" fillId="2" borderId="3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5" fillId="0" borderId="1" xfId="0" applyFont="1" applyBorder="1"/>
    <xf numFmtId="0" fontId="16" fillId="0" borderId="1" xfId="0" applyFont="1" applyBorder="1" applyProtection="1">
      <protection locked="0" hidden="1"/>
    </xf>
    <xf numFmtId="0" fontId="15" fillId="3" borderId="1" xfId="0" applyFont="1" applyFill="1" applyBorder="1"/>
    <xf numFmtId="0" fontId="16" fillId="0" borderId="1" xfId="0" applyFont="1" applyBorder="1"/>
    <xf numFmtId="0" fontId="16" fillId="0" borderId="0" xfId="0" applyFont="1"/>
    <xf numFmtId="0" fontId="15" fillId="0" borderId="1" xfId="0" applyFont="1" applyBorder="1" applyAlignment="1">
      <alignment horizontal="right"/>
    </xf>
    <xf numFmtId="0" fontId="16" fillId="3" borderId="1" xfId="0" applyFont="1" applyFill="1" applyBorder="1"/>
    <xf numFmtId="2" fontId="15" fillId="0" borderId="1" xfId="0" applyNumberFormat="1" applyFont="1" applyBorder="1" applyAlignment="1">
      <alignment horizontal="right"/>
    </xf>
    <xf numFmtId="0" fontId="15" fillId="4" borderId="1" xfId="0" applyFont="1" applyFill="1" applyBorder="1"/>
    <xf numFmtId="0" fontId="15" fillId="0" borderId="3" xfId="0" applyFont="1" applyBorder="1"/>
    <xf numFmtId="0" fontId="15" fillId="0" borderId="3" xfId="0" applyFont="1" applyBorder="1" applyAlignment="1">
      <alignment horizontal="right"/>
    </xf>
    <xf numFmtId="2" fontId="15" fillId="0" borderId="3" xfId="0" applyNumberFormat="1" applyFont="1" applyBorder="1" applyAlignment="1">
      <alignment horizontal="right"/>
    </xf>
    <xf numFmtId="0" fontId="15" fillId="0" borderId="9" xfId="0" applyFont="1" applyBorder="1"/>
    <xf numFmtId="0" fontId="15" fillId="0" borderId="9" xfId="0" applyFont="1" applyBorder="1" applyAlignment="1">
      <alignment horizontal="right"/>
    </xf>
    <xf numFmtId="2" fontId="15" fillId="0" borderId="9" xfId="0" applyNumberFormat="1" applyFont="1" applyBorder="1" applyAlignment="1">
      <alignment horizontal="right"/>
    </xf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2" fontId="17" fillId="0" borderId="1" xfId="0" applyNumberFormat="1" applyFont="1" applyBorder="1" applyAlignment="1">
      <alignment horizontal="right"/>
    </xf>
    <xf numFmtId="49" fontId="16" fillId="0" borderId="1" xfId="0" applyNumberFormat="1" applyFont="1" applyBorder="1" applyProtection="1">
      <protection locked="0" hidden="1"/>
    </xf>
    <xf numFmtId="0" fontId="16" fillId="0" borderId="0" xfId="0" applyFont="1" applyProtection="1">
      <protection locked="0" hidden="1"/>
    </xf>
    <xf numFmtId="0" fontId="15" fillId="0" borderId="0" xfId="0" applyFont="1"/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49" fontId="16" fillId="0" borderId="0" xfId="0" applyNumberFormat="1" applyFont="1" applyProtection="1">
      <protection locked="0" hidden="1"/>
    </xf>
    <xf numFmtId="2" fontId="17" fillId="0" borderId="0" xfId="0" applyNumberFormat="1" applyFont="1" applyAlignment="1">
      <alignment horizontal="right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right"/>
    </xf>
    <xf numFmtId="2" fontId="15" fillId="5" borderId="1" xfId="0" applyNumberFormat="1" applyFont="1" applyFill="1" applyBorder="1" applyAlignment="1">
      <alignment horizontal="right"/>
    </xf>
    <xf numFmtId="0" fontId="15" fillId="11" borderId="1" xfId="0" applyFont="1" applyFill="1" applyBorder="1"/>
    <xf numFmtId="0" fontId="16" fillId="11" borderId="0" xfId="0" applyFont="1" applyFill="1" applyProtection="1">
      <protection locked="0" hidden="1"/>
    </xf>
    <xf numFmtId="0" fontId="15" fillId="11" borderId="1" xfId="0" applyFont="1" applyFill="1" applyBorder="1" applyAlignment="1">
      <alignment horizontal="right"/>
    </xf>
    <xf numFmtId="2" fontId="15" fillId="11" borderId="1" xfId="0" applyNumberFormat="1" applyFont="1" applyFill="1" applyBorder="1" applyAlignment="1">
      <alignment horizontal="right"/>
    </xf>
    <xf numFmtId="0" fontId="16" fillId="6" borderId="1" xfId="0" applyFont="1" applyFill="1" applyBorder="1" applyProtection="1">
      <protection locked="0" hidden="1"/>
    </xf>
    <xf numFmtId="0" fontId="15" fillId="6" borderId="1" xfId="0" applyFont="1" applyFill="1" applyBorder="1"/>
    <xf numFmtId="0" fontId="15" fillId="3" borderId="0" xfId="0" applyFont="1" applyFill="1"/>
    <xf numFmtId="0" fontId="15" fillId="4" borderId="0" xfId="0" applyFont="1" applyFill="1"/>
    <xf numFmtId="0" fontId="16" fillId="11" borderId="0" xfId="0" applyFont="1" applyFill="1"/>
    <xf numFmtId="49" fontId="16" fillId="11" borderId="0" xfId="0" applyNumberFormat="1" applyFont="1" applyFill="1" applyProtection="1">
      <protection locked="0" hidden="1"/>
    </xf>
    <xf numFmtId="165" fontId="0" fillId="0" borderId="0" xfId="0" applyNumberFormat="1"/>
    <xf numFmtId="166" fontId="0" fillId="5" borderId="0" xfId="1" applyNumberFormat="1" applyFont="1" applyFill="1" applyBorder="1"/>
    <xf numFmtId="0" fontId="16" fillId="3" borderId="1" xfId="0" applyFont="1" applyFill="1" applyBorder="1" applyProtection="1">
      <protection locked="0" hidden="1"/>
    </xf>
    <xf numFmtId="0" fontId="15" fillId="3" borderId="1" xfId="0" applyFont="1" applyFill="1" applyBorder="1" applyAlignment="1">
      <alignment horizontal="right"/>
    </xf>
    <xf numFmtId="2" fontId="19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1" fontId="15" fillId="3" borderId="1" xfId="0" applyNumberFormat="1" applyFont="1" applyFill="1" applyBorder="1" applyAlignment="1">
      <alignment horizontal="right"/>
    </xf>
    <xf numFmtId="0" fontId="0" fillId="3" borderId="0" xfId="0" applyFill="1"/>
    <xf numFmtId="0" fontId="15" fillId="6" borderId="9" xfId="0" applyFont="1" applyFill="1" applyBorder="1"/>
    <xf numFmtId="0" fontId="17" fillId="6" borderId="1" xfId="0" applyFont="1" applyFill="1" applyBorder="1"/>
    <xf numFmtId="0" fontId="10" fillId="0" borderId="14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8" fillId="0" borderId="1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7" borderId="10" xfId="0" applyFont="1" applyFill="1" applyBorder="1" applyAlignment="1" applyProtection="1">
      <alignment horizontal="center" wrapText="1"/>
      <protection hidden="1"/>
    </xf>
    <xf numFmtId="0" fontId="8" fillId="7" borderId="11" xfId="0" applyFont="1" applyFill="1" applyBorder="1" applyAlignment="1" applyProtection="1">
      <alignment horizontal="center" wrapText="1"/>
      <protection hidden="1"/>
    </xf>
    <xf numFmtId="0" fontId="8" fillId="7" borderId="12" xfId="0" applyFont="1" applyFill="1" applyBorder="1" applyAlignment="1" applyProtection="1">
      <alignment horizontal="center" wrapText="1"/>
      <protection hidden="1"/>
    </xf>
    <xf numFmtId="49" fontId="8" fillId="7" borderId="11" xfId="0" applyNumberFormat="1" applyFont="1" applyFill="1" applyBorder="1" applyAlignment="1" applyProtection="1">
      <alignment horizontal="left"/>
      <protection hidden="1"/>
    </xf>
    <xf numFmtId="0" fontId="8" fillId="7" borderId="12" xfId="0" applyFont="1" applyFill="1" applyBorder="1" applyAlignment="1" applyProtection="1">
      <alignment horizontal="center"/>
      <protection hidden="1"/>
    </xf>
    <xf numFmtId="0" fontId="14" fillId="3" borderId="3" xfId="0" applyFont="1" applyFill="1" applyBorder="1" applyAlignment="1">
      <alignment horizontal="center" wrapText="1"/>
    </xf>
    <xf numFmtId="0" fontId="18" fillId="3" borderId="0" xfId="0" applyFont="1" applyFill="1"/>
    <xf numFmtId="0" fontId="14" fillId="3" borderId="19" xfId="0" applyFont="1" applyFill="1" applyBorder="1" applyAlignment="1">
      <alignment horizontal="center" wrapText="1"/>
    </xf>
    <xf numFmtId="1" fontId="14" fillId="3" borderId="4" xfId="0" applyNumberFormat="1" applyFont="1" applyFill="1" applyBorder="1" applyAlignment="1">
      <alignment horizontal="center" wrapText="1"/>
    </xf>
    <xf numFmtId="0" fontId="2" fillId="3" borderId="0" xfId="0" applyFont="1" applyFill="1"/>
    <xf numFmtId="0" fontId="16" fillId="3" borderId="0" xfId="0" applyFont="1" applyFill="1"/>
    <xf numFmtId="0" fontId="16" fillId="3" borderId="0" xfId="0" applyFont="1" applyFill="1" applyProtection="1">
      <protection locked="0" hidden="1"/>
    </xf>
    <xf numFmtId="166" fontId="15" fillId="3" borderId="1" xfId="1" applyNumberFormat="1" applyFont="1" applyFill="1" applyBorder="1" applyAlignment="1">
      <alignment horizontal="right"/>
    </xf>
    <xf numFmtId="165" fontId="16" fillId="3" borderId="1" xfId="0" applyNumberFormat="1" applyFont="1" applyFill="1" applyBorder="1"/>
    <xf numFmtId="0" fontId="17" fillId="3" borderId="1" xfId="0" applyFont="1" applyFill="1" applyBorder="1"/>
    <xf numFmtId="0" fontId="17" fillId="3" borderId="1" xfId="0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right"/>
    </xf>
    <xf numFmtId="1" fontId="17" fillId="3" borderId="1" xfId="0" applyNumberFormat="1" applyFont="1" applyFill="1" applyBorder="1" applyAlignment="1">
      <alignment horizontal="right"/>
    </xf>
    <xf numFmtId="0" fontId="15" fillId="3" borderId="3" xfId="0" applyFont="1" applyFill="1" applyBorder="1"/>
    <xf numFmtId="0" fontId="15" fillId="3" borderId="3" xfId="0" applyFont="1" applyFill="1" applyBorder="1" applyAlignment="1">
      <alignment horizontal="right"/>
    </xf>
    <xf numFmtId="2" fontId="19" fillId="3" borderId="3" xfId="0" applyNumberFormat="1" applyFont="1" applyFill="1" applyBorder="1" applyAlignment="1">
      <alignment horizontal="right"/>
    </xf>
    <xf numFmtId="2" fontId="4" fillId="3" borderId="3" xfId="0" applyNumberFormat="1" applyFont="1" applyFill="1" applyBorder="1" applyAlignment="1">
      <alignment horizontal="right"/>
    </xf>
    <xf numFmtId="0" fontId="15" fillId="3" borderId="9" xfId="0" applyFont="1" applyFill="1" applyBorder="1"/>
    <xf numFmtId="0" fontId="15" fillId="3" borderId="9" xfId="0" applyFont="1" applyFill="1" applyBorder="1" applyAlignment="1">
      <alignment horizontal="right"/>
    </xf>
    <xf numFmtId="2" fontId="19" fillId="3" borderId="9" xfId="0" applyNumberFormat="1" applyFont="1" applyFill="1" applyBorder="1" applyAlignment="1">
      <alignment horizontal="right"/>
    </xf>
    <xf numFmtId="2" fontId="4" fillId="3" borderId="9" xfId="0" applyNumberFormat="1" applyFont="1" applyFill="1" applyBorder="1" applyAlignment="1">
      <alignment horizontal="right"/>
    </xf>
    <xf numFmtId="0" fontId="16" fillId="3" borderId="2" xfId="0" applyFont="1" applyFill="1" applyBorder="1" applyProtection="1">
      <protection locked="0" hidden="1"/>
    </xf>
    <xf numFmtId="0" fontId="15" fillId="3" borderId="2" xfId="0" applyFont="1" applyFill="1" applyBorder="1"/>
    <xf numFmtId="0" fontId="15" fillId="3" borderId="0" xfId="0" applyFont="1" applyFill="1" applyAlignment="1">
      <alignment horizontal="right"/>
    </xf>
    <xf numFmtId="2" fontId="19" fillId="3" borderId="0" xfId="0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right"/>
    </xf>
    <xf numFmtId="166" fontId="15" fillId="3" borderId="0" xfId="1" applyNumberFormat="1" applyFont="1" applyFill="1" applyBorder="1" applyAlignment="1">
      <alignment horizontal="right"/>
    </xf>
    <xf numFmtId="0" fontId="17" fillId="3" borderId="0" xfId="0" applyFont="1" applyFill="1"/>
    <xf numFmtId="0" fontId="17" fillId="3" borderId="0" xfId="0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1" fontId="17" fillId="3" borderId="0" xfId="0" applyNumberFormat="1" applyFont="1" applyFill="1" applyAlignment="1">
      <alignment horizontal="right"/>
    </xf>
    <xf numFmtId="1" fontId="15" fillId="3" borderId="0" xfId="0" applyNumberFormat="1" applyFont="1" applyFill="1" applyAlignment="1">
      <alignment horizontal="right"/>
    </xf>
    <xf numFmtId="165" fontId="16" fillId="3" borderId="0" xfId="0" applyNumberFormat="1" applyFont="1" applyFill="1"/>
    <xf numFmtId="0" fontId="16" fillId="8" borderId="1" xfId="0" applyFont="1" applyFill="1" applyBorder="1" applyProtection="1">
      <protection locked="0" hidden="1"/>
    </xf>
    <xf numFmtId="0" fontId="16" fillId="10" borderId="1" xfId="0" applyFont="1" applyFill="1" applyBorder="1" applyProtection="1">
      <protection locked="0" hidden="1"/>
    </xf>
    <xf numFmtId="0" fontId="20" fillId="12" borderId="1" xfId="0" applyFont="1" applyFill="1" applyBorder="1"/>
    <xf numFmtId="0" fontId="15" fillId="8" borderId="1" xfId="0" applyFont="1" applyFill="1" applyBorder="1"/>
    <xf numFmtId="0" fontId="15" fillId="6" borderId="3" xfId="0" applyFont="1" applyFill="1" applyBorder="1"/>
    <xf numFmtId="0" fontId="15" fillId="13" borderId="1" xfId="0" applyFont="1" applyFill="1" applyBorder="1"/>
    <xf numFmtId="0" fontId="16" fillId="8" borderId="1" xfId="0" applyFont="1" applyFill="1" applyBorder="1"/>
    <xf numFmtId="0" fontId="16" fillId="14" borderId="1" xfId="0" applyFont="1" applyFill="1" applyBorder="1" applyProtection="1">
      <protection locked="0" hidden="1"/>
    </xf>
    <xf numFmtId="0" fontId="16" fillId="14" borderId="1" xfId="0" applyFont="1" applyFill="1" applyBorder="1"/>
    <xf numFmtId="0" fontId="17" fillId="14" borderId="1" xfId="0" applyFont="1" applyFill="1" applyBorder="1"/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4:AU366"/>
  <sheetViews>
    <sheetView tabSelected="1" topLeftCell="D1" zoomScale="80" zoomScaleNormal="80" workbookViewId="0">
      <selection activeCell="E180" sqref="E180"/>
    </sheetView>
  </sheetViews>
  <sheetFormatPr baseColWidth="10" defaultColWidth="10.7109375" defaultRowHeight="15.75" x14ac:dyDescent="0.25"/>
  <cols>
    <col min="1" max="1" width="10.5703125" hidden="1" customWidth="1"/>
    <col min="2" max="2" width="10.7109375" hidden="1" customWidth="1"/>
    <col min="3" max="3" width="36.28515625" hidden="1" customWidth="1"/>
    <col min="4" max="4" width="15.5703125" style="139" customWidth="1"/>
    <col min="5" max="5" width="48.28515625" style="139" bestFit="1" customWidth="1"/>
    <col min="6" max="6" width="19.7109375" style="139" customWidth="1"/>
    <col min="7" max="7" width="21.7109375" style="139" bestFit="1" customWidth="1"/>
    <col min="8" max="8" width="22.28515625" style="139" bestFit="1" customWidth="1"/>
    <col min="9" max="9" width="18.7109375" hidden="1" customWidth="1"/>
    <col min="10" max="10" width="19.140625" style="139" customWidth="1"/>
    <col min="11" max="11" width="23.7109375" hidden="1" customWidth="1"/>
    <col min="12" max="12" width="33.7109375" hidden="1" customWidth="1"/>
    <col min="13" max="13" width="30" style="139" bestFit="1" customWidth="1"/>
    <col min="14" max="14" width="22.7109375" hidden="1" customWidth="1"/>
    <col min="15" max="15" width="20.28515625" hidden="1" customWidth="1"/>
    <col min="16" max="16" width="20" hidden="1" customWidth="1"/>
    <col min="17" max="17" width="17.7109375" hidden="1" customWidth="1"/>
    <col min="18" max="18" width="30.140625" hidden="1" customWidth="1"/>
    <col min="19" max="19" width="12.42578125" hidden="1" customWidth="1"/>
    <col min="20" max="20" width="15.7109375" hidden="1" customWidth="1"/>
    <col min="21" max="21" width="11.28515625" hidden="1" customWidth="1"/>
    <col min="22" max="22" width="28.28515625" style="153" customWidth="1"/>
    <col min="23" max="27" width="13" style="153" bestFit="1" customWidth="1"/>
    <col min="28" max="28" width="13" style="139" bestFit="1" customWidth="1"/>
    <col min="29" max="29" width="23.42578125" style="139" bestFit="1" customWidth="1"/>
    <col min="30" max="30" width="13" hidden="1" customWidth="1"/>
    <col min="31" max="31" width="18.140625" hidden="1" customWidth="1"/>
    <col min="32" max="32" width="8.7109375" hidden="1" customWidth="1"/>
    <col min="33" max="33" width="12.140625" hidden="1" customWidth="1"/>
    <col min="34" max="34" width="13.140625" hidden="1" customWidth="1"/>
    <col min="35" max="35" width="9.42578125" hidden="1" customWidth="1"/>
    <col min="36" max="36" width="10.7109375" hidden="1" customWidth="1"/>
    <col min="37" max="37" width="11" hidden="1" customWidth="1"/>
    <col min="38" max="38" width="10.85546875" hidden="1" customWidth="1"/>
    <col min="39" max="39" width="14.140625" hidden="1" customWidth="1"/>
    <col min="40" max="40" width="55.85546875" hidden="1" customWidth="1"/>
    <col min="41" max="41" width="7.42578125" hidden="1" customWidth="1"/>
    <col min="42" max="42" width="8.140625" hidden="1" customWidth="1"/>
    <col min="43" max="47" width="7.28515625" hidden="1" customWidth="1"/>
    <col min="48" max="48" width="5" style="139" customWidth="1"/>
    <col min="49" max="16384" width="10.7109375" style="139"/>
  </cols>
  <sheetData>
    <row r="4" spans="1:47" ht="16.5" thickBot="1" x14ac:dyDescent="0.3"/>
    <row r="5" spans="1:47" s="156" customFormat="1" ht="36" x14ac:dyDescent="0.25">
      <c r="A5" s="16" t="s">
        <v>0</v>
      </c>
      <c r="B5" s="16" t="s">
        <v>1</v>
      </c>
      <c r="C5" s="90" t="s">
        <v>2</v>
      </c>
      <c r="D5" s="152" t="s">
        <v>3</v>
      </c>
      <c r="E5" s="152" t="s">
        <v>4</v>
      </c>
      <c r="F5" s="152" t="s">
        <v>5</v>
      </c>
      <c r="G5" s="152" t="s">
        <v>6</v>
      </c>
      <c r="H5" s="152" t="s">
        <v>7</v>
      </c>
      <c r="I5" s="90" t="s">
        <v>8</v>
      </c>
      <c r="J5" s="152" t="s">
        <v>9</v>
      </c>
      <c r="K5" s="90" t="s">
        <v>10</v>
      </c>
      <c r="L5" s="90" t="s">
        <v>11</v>
      </c>
      <c r="M5" s="152" t="s">
        <v>12</v>
      </c>
      <c r="N5" s="90" t="s">
        <v>13</v>
      </c>
      <c r="O5" s="17" t="s">
        <v>14</v>
      </c>
      <c r="P5" s="17" t="s">
        <v>15</v>
      </c>
      <c r="Q5" s="90" t="s">
        <v>16</v>
      </c>
      <c r="R5" s="90" t="s">
        <v>17</v>
      </c>
      <c r="S5" s="17" t="s">
        <v>18</v>
      </c>
      <c r="T5" s="17" t="s">
        <v>19</v>
      </c>
      <c r="U5" s="17" t="s">
        <v>20</v>
      </c>
      <c r="V5" s="154" t="s">
        <v>1512</v>
      </c>
      <c r="W5" s="154" t="s">
        <v>1513</v>
      </c>
      <c r="X5" s="154" t="s">
        <v>1513</v>
      </c>
      <c r="Y5" s="154" t="s">
        <v>1513</v>
      </c>
      <c r="Z5" s="154" t="s">
        <v>1513</v>
      </c>
      <c r="AA5" s="154" t="s">
        <v>1513</v>
      </c>
      <c r="AB5" s="154" t="s">
        <v>1513</v>
      </c>
      <c r="AC5" s="155" t="s">
        <v>21</v>
      </c>
      <c r="AD5" s="18"/>
      <c r="AE5" s="19" t="s">
        <v>22</v>
      </c>
      <c r="AF5" s="20" t="s">
        <v>23</v>
      </c>
      <c r="AG5" s="21" t="s">
        <v>24</v>
      </c>
      <c r="AH5" s="91" t="s">
        <v>25</v>
      </c>
      <c r="AI5" s="21" t="s">
        <v>26</v>
      </c>
      <c r="AJ5" s="21" t="s">
        <v>27</v>
      </c>
      <c r="AK5" s="21" t="s">
        <v>28</v>
      </c>
      <c r="AL5" s="21" t="s">
        <v>29</v>
      </c>
      <c r="AM5" s="21" t="s">
        <v>30</v>
      </c>
      <c r="AN5" s="3" t="s">
        <v>31</v>
      </c>
      <c r="AO5" s="3"/>
      <c r="AP5" s="83" t="s">
        <v>32</v>
      </c>
      <c r="AQ5" s="83" t="s">
        <v>33</v>
      </c>
      <c r="AR5" s="83" t="s">
        <v>34</v>
      </c>
      <c r="AS5" s="83" t="s">
        <v>35</v>
      </c>
      <c r="AT5" s="83" t="s">
        <v>36</v>
      </c>
      <c r="AU5" s="83" t="s">
        <v>37</v>
      </c>
    </row>
    <row r="6" spans="1:47" customFormat="1" ht="15" hidden="1" x14ac:dyDescent="0.25">
      <c r="A6" s="1"/>
      <c r="B6" s="1" t="s">
        <v>38</v>
      </c>
      <c r="C6" s="4" t="s">
        <v>39</v>
      </c>
      <c r="D6" s="15" t="s">
        <v>40</v>
      </c>
      <c r="E6" s="4" t="s">
        <v>41</v>
      </c>
      <c r="F6" s="11" t="s">
        <v>42</v>
      </c>
      <c r="G6" s="1" t="s">
        <v>43</v>
      </c>
      <c r="H6" t="s">
        <v>44</v>
      </c>
      <c r="I6" s="4" t="s">
        <v>45</v>
      </c>
      <c r="J6" s="5">
        <v>5765183</v>
      </c>
      <c r="K6" s="5">
        <v>3134355411</v>
      </c>
      <c r="L6" s="4" t="s">
        <v>46</v>
      </c>
      <c r="M6" s="4" t="s">
        <v>47</v>
      </c>
      <c r="N6" s="4" t="s">
        <v>48</v>
      </c>
      <c r="O6" s="4">
        <v>0</v>
      </c>
      <c r="P6" s="4">
        <v>8</v>
      </c>
      <c r="Q6" s="4">
        <v>7</v>
      </c>
      <c r="R6" s="6">
        <v>4</v>
      </c>
      <c r="S6" s="6">
        <v>1557</v>
      </c>
      <c r="T6" s="6">
        <v>6.4199000000000002</v>
      </c>
      <c r="U6" s="6">
        <v>-73.072699999999998</v>
      </c>
      <c r="V6" s="6"/>
      <c r="W6" s="6"/>
      <c r="X6" s="6"/>
      <c r="Y6" s="6"/>
      <c r="Z6" s="6"/>
      <c r="AA6" s="6"/>
      <c r="AB6" s="6"/>
      <c r="AC6" s="6">
        <f>(3704/2.204)*R6</f>
        <v>6722.3230490018141</v>
      </c>
      <c r="AD6" s="57">
        <f>+AC6/R6</f>
        <v>1680.5807622504535</v>
      </c>
      <c r="AE6" s="1"/>
      <c r="AF6" s="1"/>
      <c r="AG6" s="1"/>
      <c r="AH6" s="1" t="s">
        <v>49</v>
      </c>
      <c r="AI6" s="1"/>
      <c r="AJ6" s="1"/>
      <c r="AK6" s="1"/>
      <c r="AL6" s="1"/>
      <c r="AM6" s="1"/>
      <c r="AN6" s="59">
        <f>23142*R6</f>
        <v>92568</v>
      </c>
      <c r="AO6" s="60">
        <f>3702.72+R6</f>
        <v>3706.72</v>
      </c>
    </row>
    <row r="7" spans="1:47" customFormat="1" ht="15" hidden="1" x14ac:dyDescent="0.25">
      <c r="A7" s="1"/>
      <c r="B7" s="1" t="s">
        <v>38</v>
      </c>
      <c r="C7" s="1" t="s">
        <v>50</v>
      </c>
      <c r="D7" s="15" t="s">
        <v>51</v>
      </c>
      <c r="E7" s="1" t="s">
        <v>52</v>
      </c>
      <c r="F7" s="44" t="s">
        <v>53</v>
      </c>
      <c r="G7" s="1" t="s">
        <v>54</v>
      </c>
      <c r="H7" t="s">
        <v>55</v>
      </c>
      <c r="I7" s="1"/>
      <c r="J7" s="1">
        <v>41689395</v>
      </c>
      <c r="K7" s="1"/>
      <c r="L7" s="1" t="s">
        <v>56</v>
      </c>
      <c r="M7" s="1" t="s">
        <v>57</v>
      </c>
      <c r="N7" s="1" t="s">
        <v>48</v>
      </c>
      <c r="O7" s="1"/>
      <c r="P7" s="1"/>
      <c r="Q7" s="1">
        <v>3</v>
      </c>
      <c r="R7" s="1">
        <v>1.7</v>
      </c>
      <c r="S7" s="1"/>
      <c r="T7" s="1"/>
      <c r="U7" s="1"/>
      <c r="V7" s="1"/>
      <c r="W7" s="1"/>
      <c r="X7" s="1"/>
      <c r="Y7" s="1"/>
      <c r="Z7" s="1"/>
      <c r="AA7" s="1"/>
      <c r="AB7" s="1"/>
      <c r="AC7" s="81">
        <f>(3704/2.204)*R7</f>
        <v>2856.9872958257711</v>
      </c>
      <c r="AD7" s="58">
        <v>5000</v>
      </c>
      <c r="AE7" s="1"/>
      <c r="AF7" s="1"/>
      <c r="AG7" s="1"/>
      <c r="AH7" s="1" t="s">
        <v>49</v>
      </c>
      <c r="AI7" s="1"/>
      <c r="AJ7" s="1"/>
      <c r="AK7" s="1"/>
      <c r="AL7" s="1"/>
      <c r="AM7" s="1"/>
      <c r="AN7" s="59">
        <f>23142*R7</f>
        <v>39341.4</v>
      </c>
      <c r="AO7" s="60">
        <f>3702.72+R7</f>
        <v>3704.4199999999996</v>
      </c>
    </row>
    <row r="8" spans="1:47" ht="18.75" x14ac:dyDescent="0.3">
      <c r="A8" s="1"/>
      <c r="B8" s="1" t="s">
        <v>38</v>
      </c>
      <c r="C8" s="92" t="s">
        <v>58</v>
      </c>
      <c r="D8" s="134" t="s">
        <v>273</v>
      </c>
      <c r="E8" s="127" t="s">
        <v>274</v>
      </c>
      <c r="F8" s="100" t="s">
        <v>275</v>
      </c>
      <c r="G8" s="98" t="s">
        <v>183</v>
      </c>
      <c r="H8" s="157"/>
      <c r="I8" s="92" t="s">
        <v>195</v>
      </c>
      <c r="J8" s="135">
        <v>63472601</v>
      </c>
      <c r="K8" s="97">
        <v>3187594326</v>
      </c>
      <c r="L8" s="92" t="s">
        <v>276</v>
      </c>
      <c r="M8" s="94" t="s">
        <v>65</v>
      </c>
      <c r="N8" s="92" t="s">
        <v>48</v>
      </c>
      <c r="O8" s="4">
        <v>0</v>
      </c>
      <c r="P8" s="4">
        <v>4</v>
      </c>
      <c r="Q8" s="92">
        <v>2</v>
      </c>
      <c r="R8" s="99">
        <v>1.8</v>
      </c>
      <c r="S8" s="6">
        <v>1676</v>
      </c>
      <c r="T8" s="6">
        <v>6.4391999999999996</v>
      </c>
      <c r="U8" s="6">
        <v>-73.098699999999994</v>
      </c>
      <c r="V8" s="136">
        <f>AC8-W8-X8-Y8-Z8-AA8-AB8</f>
        <v>2443.0453720508162</v>
      </c>
      <c r="W8" s="136">
        <v>582</v>
      </c>
      <c r="X8" s="136"/>
      <c r="Y8" s="136"/>
      <c r="Z8" s="136"/>
      <c r="AA8" s="136"/>
      <c r="AB8" s="137"/>
      <c r="AC8" s="159">
        <f>(3704/2.204)*R8</f>
        <v>3025.0453720508162</v>
      </c>
      <c r="AD8" s="57">
        <f>+AC8/R8</f>
        <v>1680.5807622504535</v>
      </c>
      <c r="AE8" s="1"/>
      <c r="AF8" s="1"/>
      <c r="AG8" s="1"/>
      <c r="AH8" s="95" t="s">
        <v>49</v>
      </c>
      <c r="AI8" s="1"/>
      <c r="AJ8" s="1"/>
      <c r="AK8" s="1"/>
      <c r="AL8" s="1"/>
      <c r="AM8" s="1"/>
      <c r="AN8" s="59">
        <f>23142*R8</f>
        <v>41655.599999999999</v>
      </c>
      <c r="AO8" s="60">
        <f>3702.72+R8</f>
        <v>3704.52</v>
      </c>
    </row>
    <row r="9" spans="1:47" ht="18.75" x14ac:dyDescent="0.3">
      <c r="A9" s="1"/>
      <c r="B9" s="1" t="s">
        <v>38</v>
      </c>
      <c r="C9" s="92" t="s">
        <v>72</v>
      </c>
      <c r="D9" s="134" t="s">
        <v>1247</v>
      </c>
      <c r="E9" s="185" t="s">
        <v>473</v>
      </c>
      <c r="F9" s="134" t="s">
        <v>1101</v>
      </c>
      <c r="G9" s="134" t="s">
        <v>183</v>
      </c>
      <c r="H9" s="158" t="s">
        <v>245</v>
      </c>
      <c r="I9" s="95"/>
      <c r="J9" s="134">
        <v>5784606</v>
      </c>
      <c r="K9" s="93">
        <v>3174235780</v>
      </c>
      <c r="L9" s="93" t="s">
        <v>674</v>
      </c>
      <c r="M9" s="134" t="s">
        <v>65</v>
      </c>
      <c r="N9" s="110" t="s">
        <v>48</v>
      </c>
      <c r="O9" s="1"/>
      <c r="P9" s="1"/>
      <c r="Q9" s="93">
        <v>100</v>
      </c>
      <c r="R9" s="93">
        <v>49.9</v>
      </c>
      <c r="S9" s="1"/>
      <c r="T9" s="1"/>
      <c r="U9" s="1"/>
      <c r="V9" s="136">
        <f>AC9-W9-X9-Y9-Z9-AA9-AB9</f>
        <v>81156</v>
      </c>
      <c r="W9" s="136">
        <v>579</v>
      </c>
      <c r="X9" s="136">
        <v>600</v>
      </c>
      <c r="Y9" s="136"/>
      <c r="Z9" s="136"/>
      <c r="AA9" s="136"/>
      <c r="AB9" s="44"/>
      <c r="AC9" s="98">
        <f>+R9*1650</f>
        <v>82335</v>
      </c>
      <c r="AD9" s="1"/>
      <c r="AE9" s="1"/>
      <c r="AF9" s="1"/>
      <c r="AG9" s="1"/>
      <c r="AH9" s="95" t="s">
        <v>985</v>
      </c>
      <c r="AI9" s="1"/>
      <c r="AJ9" s="1"/>
      <c r="AK9" s="1"/>
      <c r="AL9" s="1"/>
      <c r="AM9" s="1"/>
    </row>
    <row r="10" spans="1:47" customFormat="1" ht="15" hidden="1" x14ac:dyDescent="0.25">
      <c r="A10" s="1"/>
      <c r="B10" s="1" t="s">
        <v>38</v>
      </c>
      <c r="C10" s="4" t="s">
        <v>72</v>
      </c>
      <c r="D10" s="15" t="s">
        <v>73</v>
      </c>
      <c r="E10" s="1" t="s">
        <v>74</v>
      </c>
      <c r="F10" s="44" t="s">
        <v>75</v>
      </c>
      <c r="G10" s="1" t="s">
        <v>76</v>
      </c>
      <c r="H10" t="s">
        <v>77</v>
      </c>
      <c r="I10" s="1"/>
      <c r="J10" s="1">
        <v>63278320</v>
      </c>
      <c r="K10" s="1"/>
      <c r="L10" s="1" t="s">
        <v>78</v>
      </c>
      <c r="M10" s="1" t="s">
        <v>79</v>
      </c>
      <c r="N10" s="1" t="s">
        <v>48</v>
      </c>
      <c r="O10" s="1"/>
      <c r="P10" s="1"/>
      <c r="Q10" s="1">
        <v>5</v>
      </c>
      <c r="R10" s="1">
        <v>3.5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81">
        <f>(3704/2.204)*R10</f>
        <v>5882.0326678765869</v>
      </c>
      <c r="AD10" s="58">
        <v>120000</v>
      </c>
      <c r="AE10" s="1"/>
      <c r="AF10" s="1"/>
      <c r="AG10" s="1"/>
      <c r="AH10" s="1" t="s">
        <v>49</v>
      </c>
      <c r="AI10" s="1"/>
      <c r="AJ10" s="1"/>
      <c r="AK10" s="1"/>
      <c r="AL10" s="1"/>
      <c r="AM10" s="1"/>
      <c r="AN10" s="59">
        <f>23142*R10</f>
        <v>80997</v>
      </c>
      <c r="AO10" s="60">
        <f>3702.72+R10</f>
        <v>3706.22</v>
      </c>
    </row>
    <row r="11" spans="1:47" customFormat="1" ht="15" hidden="1" x14ac:dyDescent="0.25">
      <c r="A11" s="1"/>
      <c r="B11" s="1" t="s">
        <v>38</v>
      </c>
      <c r="C11" s="1" t="s">
        <v>80</v>
      </c>
      <c r="D11" s="15" t="s">
        <v>81</v>
      </c>
      <c r="E11" s="1" t="s">
        <v>82</v>
      </c>
      <c r="F11" s="44" t="s">
        <v>83</v>
      </c>
      <c r="G11" s="1" t="s">
        <v>84</v>
      </c>
      <c r="H11" t="s">
        <v>85</v>
      </c>
      <c r="I11" s="1"/>
      <c r="J11" s="1">
        <v>28078482</v>
      </c>
      <c r="K11" s="1"/>
      <c r="L11" s="1" t="s">
        <v>86</v>
      </c>
      <c r="M11" s="1" t="s">
        <v>87</v>
      </c>
      <c r="N11" s="1" t="s">
        <v>48</v>
      </c>
      <c r="O11" s="1"/>
      <c r="P11" s="1"/>
      <c r="Q11" s="1">
        <v>7</v>
      </c>
      <c r="R11" s="1">
        <v>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81">
        <f>(3704/2.204)*R11</f>
        <v>8402.9038112522685</v>
      </c>
      <c r="AD11" s="58">
        <v>11250</v>
      </c>
      <c r="AE11" s="1"/>
      <c r="AF11" s="1"/>
      <c r="AG11" s="1"/>
      <c r="AH11" s="1" t="s">
        <v>49</v>
      </c>
      <c r="AI11" s="1"/>
      <c r="AJ11" s="1"/>
      <c r="AK11" s="1"/>
      <c r="AL11" s="1"/>
      <c r="AM11" s="1"/>
      <c r="AN11" s="59">
        <f>23142*R11</f>
        <v>115710</v>
      </c>
      <c r="AO11" s="60">
        <f>3702.72+R11</f>
        <v>3707.72</v>
      </c>
    </row>
    <row r="12" spans="1:47" ht="18.75" x14ac:dyDescent="0.3">
      <c r="A12" s="1"/>
      <c r="B12" s="1" t="s">
        <v>38</v>
      </c>
      <c r="C12" s="92" t="s">
        <v>72</v>
      </c>
      <c r="D12" s="134" t="s">
        <v>1269</v>
      </c>
      <c r="E12" s="186" t="s">
        <v>1270</v>
      </c>
      <c r="F12" s="134" t="s">
        <v>1271</v>
      </c>
      <c r="G12" s="134" t="s">
        <v>183</v>
      </c>
      <c r="H12" s="158" t="s">
        <v>1272</v>
      </c>
      <c r="I12" s="95"/>
      <c r="J12" s="134">
        <v>13855547</v>
      </c>
      <c r="K12" s="93">
        <v>3213127577</v>
      </c>
      <c r="L12" s="93" t="s">
        <v>276</v>
      </c>
      <c r="M12" s="134" t="s">
        <v>65</v>
      </c>
      <c r="N12" s="110" t="s">
        <v>48</v>
      </c>
      <c r="O12" s="1"/>
      <c r="P12" s="1"/>
      <c r="Q12" s="93">
        <v>9</v>
      </c>
      <c r="R12" s="93">
        <v>8.5</v>
      </c>
      <c r="S12" s="1"/>
      <c r="T12" s="1"/>
      <c r="U12" s="1"/>
      <c r="V12" s="136">
        <f>AC12-W12-X12-Y12-Z12-AA12-AB12</f>
        <v>12851</v>
      </c>
      <c r="W12" s="136">
        <v>588</v>
      </c>
      <c r="X12" s="136">
        <v>586</v>
      </c>
      <c r="Y12" s="136"/>
      <c r="Z12" s="136"/>
      <c r="AA12" s="136"/>
      <c r="AB12" s="44"/>
      <c r="AC12" s="98">
        <f>+R12*1650</f>
        <v>14025</v>
      </c>
      <c r="AD12" s="1"/>
      <c r="AE12" s="1"/>
      <c r="AF12" s="1"/>
      <c r="AG12" s="1"/>
      <c r="AH12" s="95" t="s">
        <v>985</v>
      </c>
      <c r="AI12" s="1"/>
      <c r="AJ12" s="1"/>
      <c r="AK12" s="1"/>
      <c r="AL12" s="1"/>
      <c r="AM12" s="1"/>
    </row>
    <row r="13" spans="1:47" customFormat="1" ht="15" hidden="1" x14ac:dyDescent="0.25">
      <c r="A13" s="1"/>
      <c r="B13" s="1" t="s">
        <v>38</v>
      </c>
      <c r="C13" s="1" t="s">
        <v>95</v>
      </c>
      <c r="D13" s="15" t="s">
        <v>96</v>
      </c>
      <c r="E13" s="1" t="s">
        <v>97</v>
      </c>
      <c r="F13" s="44" t="s">
        <v>98</v>
      </c>
      <c r="G13" s="1" t="s">
        <v>99</v>
      </c>
      <c r="H13" t="s">
        <v>100</v>
      </c>
      <c r="I13" s="1"/>
      <c r="J13" s="1">
        <v>1101684974</v>
      </c>
      <c r="K13" s="1"/>
      <c r="L13" s="1" t="s">
        <v>101</v>
      </c>
      <c r="M13" s="1" t="s">
        <v>102</v>
      </c>
      <c r="N13" s="1" t="s">
        <v>48</v>
      </c>
      <c r="O13" s="1"/>
      <c r="P13" s="1"/>
      <c r="Q13" s="1">
        <v>3.4</v>
      </c>
      <c r="R13" s="1">
        <v>3.39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81">
        <f>(3704/2.204)*R13</f>
        <v>5697.1687840290379</v>
      </c>
      <c r="AD13" s="58">
        <f>AC13*2</f>
        <v>11394.337568058076</v>
      </c>
      <c r="AE13" s="1"/>
      <c r="AF13" s="1"/>
      <c r="AG13" s="1"/>
      <c r="AH13" s="1" t="s">
        <v>49</v>
      </c>
      <c r="AI13" s="1"/>
      <c r="AJ13" s="1"/>
      <c r="AK13" s="1"/>
      <c r="AL13" s="1"/>
      <c r="AM13" s="1"/>
      <c r="AN13" s="59">
        <f>23142*R13</f>
        <v>78451.38</v>
      </c>
      <c r="AO13" s="60">
        <f>3702.72+R13</f>
        <v>3706.1099999999997</v>
      </c>
    </row>
    <row r="14" spans="1:47" customFormat="1" ht="15" hidden="1" x14ac:dyDescent="0.25">
      <c r="A14" s="1"/>
      <c r="B14" s="1" t="s">
        <v>38</v>
      </c>
      <c r="C14" s="1" t="s">
        <v>95</v>
      </c>
      <c r="D14" s="15" t="s">
        <v>103</v>
      </c>
      <c r="E14" s="1" t="s">
        <v>97</v>
      </c>
      <c r="F14" s="44" t="s">
        <v>104</v>
      </c>
      <c r="G14" s="1" t="s">
        <v>100</v>
      </c>
      <c r="H14" t="s">
        <v>105</v>
      </c>
      <c r="I14" s="1"/>
      <c r="J14" s="1">
        <v>28421749</v>
      </c>
      <c r="K14" s="1"/>
      <c r="L14" s="1" t="s">
        <v>101</v>
      </c>
      <c r="M14" s="1" t="s">
        <v>102</v>
      </c>
      <c r="N14" s="1" t="s">
        <v>48</v>
      </c>
      <c r="O14" s="1"/>
      <c r="P14" s="1"/>
      <c r="Q14" s="1">
        <v>3.4</v>
      </c>
      <c r="R14" s="1">
        <v>3.39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81">
        <f>(3704/2.204)*R14</f>
        <v>5697.1687840290379</v>
      </c>
      <c r="AD14" s="58">
        <f>AC14*2</f>
        <v>11394.337568058076</v>
      </c>
      <c r="AE14" s="1"/>
      <c r="AF14" s="1"/>
      <c r="AG14" s="1"/>
      <c r="AH14" s="1" t="s">
        <v>49</v>
      </c>
      <c r="AI14" s="1"/>
      <c r="AJ14" s="1"/>
      <c r="AK14" s="1"/>
      <c r="AL14" s="1"/>
      <c r="AM14" s="1"/>
      <c r="AN14" s="59">
        <f>23142*R14</f>
        <v>78451.38</v>
      </c>
      <c r="AO14" s="60">
        <f>3702.72+R14</f>
        <v>3706.1099999999997</v>
      </c>
    </row>
    <row r="15" spans="1:47" customFormat="1" ht="15" hidden="1" x14ac:dyDescent="0.25">
      <c r="B15" s="1" t="s">
        <v>38</v>
      </c>
      <c r="C15" s="1" t="s">
        <v>80</v>
      </c>
      <c r="D15" s="12" t="s">
        <v>106</v>
      </c>
      <c r="E15" s="1" t="s">
        <v>107</v>
      </c>
      <c r="F15" s="44" t="s">
        <v>108</v>
      </c>
      <c r="G15" s="1" t="s">
        <v>109</v>
      </c>
      <c r="I15" s="1"/>
      <c r="J15" s="1">
        <v>52036764</v>
      </c>
      <c r="K15" s="1"/>
      <c r="L15" s="1" t="s">
        <v>110</v>
      </c>
      <c r="M15" s="1" t="s">
        <v>87</v>
      </c>
      <c r="N15" s="1" t="s">
        <v>48</v>
      </c>
      <c r="O15" s="1"/>
      <c r="P15" s="1"/>
      <c r="Q15" s="1">
        <v>1.5</v>
      </c>
      <c r="R15" s="1">
        <v>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81">
        <f>(3704/2.204)*R15</f>
        <v>1680.5807622504535</v>
      </c>
      <c r="AD15" s="58">
        <v>2000</v>
      </c>
      <c r="AE15" s="1"/>
      <c r="AF15" s="1"/>
      <c r="AG15" s="1"/>
      <c r="AH15" s="1" t="s">
        <v>49</v>
      </c>
      <c r="AI15" s="1"/>
      <c r="AJ15" s="1"/>
      <c r="AK15" s="1"/>
      <c r="AL15" s="1"/>
      <c r="AM15" s="1"/>
      <c r="AN15" s="59">
        <f>23142*R15</f>
        <v>23142</v>
      </c>
      <c r="AO15" s="60">
        <f>3702.72+R15</f>
        <v>3703.72</v>
      </c>
    </row>
    <row r="16" spans="1:47" s="25" customFormat="1" ht="15" hidden="1" x14ac:dyDescent="0.25">
      <c r="A16" s="1"/>
      <c r="B16" s="1" t="s">
        <v>38</v>
      </c>
      <c r="C16" s="1" t="s">
        <v>95</v>
      </c>
      <c r="D16" s="15" t="s">
        <v>111</v>
      </c>
      <c r="E16" s="1" t="s">
        <v>97</v>
      </c>
      <c r="F16" s="44" t="s">
        <v>112</v>
      </c>
      <c r="G16" s="1" t="s">
        <v>99</v>
      </c>
      <c r="H16" t="s">
        <v>100</v>
      </c>
      <c r="I16" s="1"/>
      <c r="J16" s="1">
        <v>37948787</v>
      </c>
      <c r="K16" s="1"/>
      <c r="L16" s="1" t="s">
        <v>113</v>
      </c>
      <c r="M16" s="1" t="s">
        <v>102</v>
      </c>
      <c r="N16" s="1" t="s">
        <v>48</v>
      </c>
      <c r="O16" s="1"/>
      <c r="P16" s="1"/>
      <c r="Q16" s="1">
        <v>3.4</v>
      </c>
      <c r="R16" s="1">
        <v>3.39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81">
        <f>(3704/2.204)*R16</f>
        <v>5697.1687840290379</v>
      </c>
      <c r="AD16" s="58">
        <f>AC16*2</f>
        <v>11394.337568058076</v>
      </c>
      <c r="AE16" s="1"/>
      <c r="AF16" s="1"/>
      <c r="AG16" s="1"/>
      <c r="AH16" s="1" t="s">
        <v>49</v>
      </c>
      <c r="AI16" s="1"/>
      <c r="AJ16" s="1"/>
      <c r="AK16" s="1"/>
      <c r="AL16" s="1"/>
      <c r="AM16" s="1"/>
      <c r="AN16" s="59">
        <f>23142*R16</f>
        <v>78451.38</v>
      </c>
      <c r="AO16" s="60">
        <f>3702.72+R16</f>
        <v>3706.1099999999997</v>
      </c>
    </row>
    <row r="17" spans="1:41" ht="18.75" x14ac:dyDescent="0.3">
      <c r="A17" s="1"/>
      <c r="B17" s="1" t="s">
        <v>38</v>
      </c>
      <c r="C17" s="92" t="s">
        <v>58</v>
      </c>
      <c r="D17" s="98" t="s">
        <v>889</v>
      </c>
      <c r="E17" s="187" t="s">
        <v>890</v>
      </c>
      <c r="F17" s="98" t="s">
        <v>891</v>
      </c>
      <c r="G17" s="98" t="s">
        <v>423</v>
      </c>
      <c r="H17" s="157" t="s">
        <v>303</v>
      </c>
      <c r="I17" s="95"/>
      <c r="J17" s="98"/>
      <c r="K17" s="95"/>
      <c r="L17" s="95" t="s">
        <v>78</v>
      </c>
      <c r="M17" s="98" t="s">
        <v>119</v>
      </c>
      <c r="N17" s="95" t="s">
        <v>48</v>
      </c>
      <c r="O17" s="1"/>
      <c r="P17" s="1"/>
      <c r="Q17" s="95"/>
      <c r="R17" s="95">
        <v>2.8</v>
      </c>
      <c r="S17" s="1"/>
      <c r="T17" s="1"/>
      <c r="U17" s="1"/>
      <c r="V17" s="136">
        <f>AC17-W17-X17-Y17-Z17-AA17-AB17</f>
        <v>5409.7375999999995</v>
      </c>
      <c r="W17" s="136">
        <v>600</v>
      </c>
      <c r="X17" s="136">
        <v>520</v>
      </c>
      <c r="Y17" s="136">
        <v>578</v>
      </c>
      <c r="Z17" s="136"/>
      <c r="AA17" s="136"/>
      <c r="AB17" s="44"/>
      <c r="AC17" s="160">
        <v>7107.7375999999995</v>
      </c>
      <c r="AD17" s="2">
        <v>11795.168</v>
      </c>
      <c r="AE17" s="1"/>
      <c r="AF17" s="1"/>
      <c r="AG17" s="1"/>
      <c r="AH17" s="92" t="s">
        <v>564</v>
      </c>
      <c r="AI17" s="1"/>
      <c r="AJ17" s="1"/>
      <c r="AK17" s="1"/>
      <c r="AL17" s="1"/>
      <c r="AM17" s="1"/>
    </row>
    <row r="18" spans="1:41" s="25" customFormat="1" ht="15" hidden="1" x14ac:dyDescent="0.25">
      <c r="A18" s="1"/>
      <c r="B18" s="1" t="s">
        <v>38</v>
      </c>
      <c r="C18" s="1" t="s">
        <v>95</v>
      </c>
      <c r="D18" s="15" t="s">
        <v>121</v>
      </c>
      <c r="E18" s="1" t="s">
        <v>97</v>
      </c>
      <c r="F18" s="44" t="s">
        <v>122</v>
      </c>
      <c r="G18" s="1" t="s">
        <v>99</v>
      </c>
      <c r="H18" t="s">
        <v>100</v>
      </c>
      <c r="I18" s="1"/>
      <c r="J18" s="1">
        <v>91110357</v>
      </c>
      <c r="K18" s="1"/>
      <c r="L18" s="1" t="s">
        <v>113</v>
      </c>
      <c r="M18" s="1" t="s">
        <v>102</v>
      </c>
      <c r="N18" s="1" t="s">
        <v>48</v>
      </c>
      <c r="O18" s="1"/>
      <c r="P18" s="1"/>
      <c r="Q18" s="1">
        <v>3.4</v>
      </c>
      <c r="R18" s="1">
        <v>3.39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81">
        <f t="shared" ref="AC18:AC35" si="0">(3704/2.204)*R18</f>
        <v>5697.1687840290379</v>
      </c>
      <c r="AD18" s="58">
        <f>AC18*2</f>
        <v>11394.337568058076</v>
      </c>
      <c r="AE18" s="1"/>
      <c r="AF18" s="1"/>
      <c r="AG18" s="1"/>
      <c r="AH18" s="1" t="s">
        <v>49</v>
      </c>
      <c r="AI18" s="1"/>
      <c r="AJ18" s="1"/>
      <c r="AK18" s="1"/>
      <c r="AL18" s="1"/>
      <c r="AM18" s="1"/>
      <c r="AN18" s="59">
        <f t="shared" ref="AN18:AN35" si="1">23142*R18</f>
        <v>78451.38</v>
      </c>
      <c r="AO18" s="60">
        <f t="shared" ref="AO18:AO35" si="2">3702.72+R18</f>
        <v>3706.1099999999997</v>
      </c>
    </row>
    <row r="19" spans="1:41" customFormat="1" ht="15" hidden="1" x14ac:dyDescent="0.25">
      <c r="A19" s="1"/>
      <c r="B19" s="1" t="s">
        <v>38</v>
      </c>
      <c r="C19" s="1" t="s">
        <v>80</v>
      </c>
      <c r="D19" s="15" t="s">
        <v>123</v>
      </c>
      <c r="E19" s="1" t="s">
        <v>82</v>
      </c>
      <c r="F19" s="44" t="s">
        <v>124</v>
      </c>
      <c r="G19" s="1" t="s">
        <v>125</v>
      </c>
      <c r="H19" t="s">
        <v>126</v>
      </c>
      <c r="I19" s="1"/>
      <c r="J19" s="1">
        <v>37824533</v>
      </c>
      <c r="K19" s="1"/>
      <c r="L19" s="1" t="s">
        <v>127</v>
      </c>
      <c r="M19" s="1" t="s">
        <v>87</v>
      </c>
      <c r="N19" s="1" t="s">
        <v>48</v>
      </c>
      <c r="O19" s="1"/>
      <c r="P19" s="1"/>
      <c r="Q19" s="1">
        <v>5</v>
      </c>
      <c r="R19" s="1">
        <v>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81">
        <f t="shared" si="0"/>
        <v>5041.7422867513606</v>
      </c>
      <c r="AD19" s="58">
        <v>7500</v>
      </c>
      <c r="AE19" s="1"/>
      <c r="AF19" s="1"/>
      <c r="AG19" s="1"/>
      <c r="AH19" s="1" t="s">
        <v>49</v>
      </c>
      <c r="AI19" s="1"/>
      <c r="AJ19" s="1"/>
      <c r="AK19" s="1"/>
      <c r="AL19" s="1"/>
      <c r="AM19" s="1"/>
      <c r="AN19" s="59">
        <f t="shared" si="1"/>
        <v>69426</v>
      </c>
      <c r="AO19" s="60">
        <f t="shared" si="2"/>
        <v>3705.72</v>
      </c>
    </row>
    <row r="20" spans="1:41" customFormat="1" ht="15" hidden="1" x14ac:dyDescent="0.25">
      <c r="A20" s="1"/>
      <c r="B20" s="1" t="s">
        <v>38</v>
      </c>
      <c r="C20" s="1" t="s">
        <v>80</v>
      </c>
      <c r="D20" s="15" t="s">
        <v>128</v>
      </c>
      <c r="E20" s="1" t="s">
        <v>129</v>
      </c>
      <c r="F20" s="44" t="s">
        <v>130</v>
      </c>
      <c r="G20" s="1" t="s">
        <v>131</v>
      </c>
      <c r="I20" s="1"/>
      <c r="J20" s="1">
        <v>91108562</v>
      </c>
      <c r="K20" s="1"/>
      <c r="L20" s="1" t="s">
        <v>132</v>
      </c>
      <c r="M20" s="1" t="s">
        <v>87</v>
      </c>
      <c r="N20" s="1" t="s">
        <v>48</v>
      </c>
      <c r="O20" s="1"/>
      <c r="P20" s="1"/>
      <c r="Q20" s="1">
        <v>2</v>
      </c>
      <c r="R20" s="1">
        <v>1.75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81">
        <f t="shared" si="0"/>
        <v>2941.0163339382934</v>
      </c>
      <c r="AD20" s="58">
        <v>1250</v>
      </c>
      <c r="AE20" s="1"/>
      <c r="AF20" s="1"/>
      <c r="AG20" s="1"/>
      <c r="AH20" s="1" t="s">
        <v>49</v>
      </c>
      <c r="AI20" s="1"/>
      <c r="AJ20" s="1"/>
      <c r="AK20" s="1"/>
      <c r="AL20" s="1"/>
      <c r="AM20" s="1"/>
      <c r="AN20" s="59">
        <f t="shared" si="1"/>
        <v>40498.5</v>
      </c>
      <c r="AO20" s="60">
        <f t="shared" si="2"/>
        <v>3704.47</v>
      </c>
    </row>
    <row r="21" spans="1:41" s="25" customFormat="1" ht="15" hidden="1" x14ac:dyDescent="0.25">
      <c r="A21" s="1"/>
      <c r="B21" s="1" t="s">
        <v>38</v>
      </c>
      <c r="C21" s="1" t="s">
        <v>80</v>
      </c>
      <c r="D21" s="15" t="s">
        <v>133</v>
      </c>
      <c r="E21" s="1" t="s">
        <v>82</v>
      </c>
      <c r="F21" s="44" t="s">
        <v>134</v>
      </c>
      <c r="G21" s="1" t="s">
        <v>135</v>
      </c>
      <c r="H21" t="s">
        <v>136</v>
      </c>
      <c r="I21" s="1"/>
      <c r="J21" s="1">
        <v>5759389</v>
      </c>
      <c r="K21" s="1"/>
      <c r="L21" s="1" t="s">
        <v>137</v>
      </c>
      <c r="M21" s="1" t="s">
        <v>87</v>
      </c>
      <c r="N21" s="1" t="s">
        <v>48</v>
      </c>
      <c r="O21" s="1"/>
      <c r="P21" s="1"/>
      <c r="Q21" s="1">
        <v>25</v>
      </c>
      <c r="R21" s="1">
        <v>5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81">
        <f t="shared" si="0"/>
        <v>8402.9038112522685</v>
      </c>
      <c r="AD21" s="58">
        <v>12500</v>
      </c>
      <c r="AE21" s="1"/>
      <c r="AF21" s="1"/>
      <c r="AG21" s="1"/>
      <c r="AH21" s="1" t="s">
        <v>49</v>
      </c>
      <c r="AI21" s="1"/>
      <c r="AJ21" s="1"/>
      <c r="AK21" s="1"/>
      <c r="AL21" s="1"/>
      <c r="AM21" s="1"/>
      <c r="AN21" s="59">
        <f t="shared" si="1"/>
        <v>115710</v>
      </c>
      <c r="AO21" s="60">
        <f t="shared" si="2"/>
        <v>3707.72</v>
      </c>
    </row>
    <row r="22" spans="1:41" s="25" customFormat="1" ht="15" hidden="1" x14ac:dyDescent="0.25">
      <c r="A22" s="1"/>
      <c r="B22" s="1" t="s">
        <v>38</v>
      </c>
      <c r="C22" s="1" t="s">
        <v>80</v>
      </c>
      <c r="D22" s="12" t="s">
        <v>138</v>
      </c>
      <c r="E22" s="1" t="s">
        <v>139</v>
      </c>
      <c r="F22" s="44" t="s">
        <v>134</v>
      </c>
      <c r="G22" s="1" t="s">
        <v>135</v>
      </c>
      <c r="H22" t="s">
        <v>136</v>
      </c>
      <c r="I22" s="1"/>
      <c r="J22" s="1">
        <v>5759389</v>
      </c>
      <c r="K22" s="1"/>
      <c r="L22" s="1" t="s">
        <v>137</v>
      </c>
      <c r="M22" s="1" t="s">
        <v>87</v>
      </c>
      <c r="N22" s="1" t="s">
        <v>48</v>
      </c>
      <c r="O22" s="1"/>
      <c r="P22" s="1"/>
      <c r="Q22" s="1">
        <v>5.0999999999999996</v>
      </c>
      <c r="R22" s="1">
        <v>5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81">
        <f t="shared" si="0"/>
        <v>8402.9038112522685</v>
      </c>
      <c r="AD22" s="58">
        <v>12500</v>
      </c>
      <c r="AE22" s="1"/>
      <c r="AF22" s="1"/>
      <c r="AG22" s="1"/>
      <c r="AH22" s="1" t="s">
        <v>49</v>
      </c>
      <c r="AI22" s="1"/>
      <c r="AJ22" s="1"/>
      <c r="AK22" s="1"/>
      <c r="AL22" s="1"/>
      <c r="AM22" s="1"/>
      <c r="AN22" s="59">
        <f t="shared" si="1"/>
        <v>115710</v>
      </c>
      <c r="AO22" s="60">
        <f t="shared" si="2"/>
        <v>3707.72</v>
      </c>
    </row>
    <row r="23" spans="1:41" customFormat="1" ht="15" hidden="1" x14ac:dyDescent="0.25">
      <c r="A23" s="1"/>
      <c r="B23" s="1" t="s">
        <v>38</v>
      </c>
      <c r="C23" s="1" t="s">
        <v>80</v>
      </c>
      <c r="D23" s="15" t="s">
        <v>140</v>
      </c>
      <c r="E23" s="1" t="s">
        <v>141</v>
      </c>
      <c r="F23" s="44" t="s">
        <v>142</v>
      </c>
      <c r="G23" s="1" t="s">
        <v>143</v>
      </c>
      <c r="H23" s="1"/>
      <c r="I23" s="1"/>
      <c r="J23" s="1">
        <v>5618253</v>
      </c>
      <c r="K23" s="1"/>
      <c r="L23" s="1" t="s">
        <v>86</v>
      </c>
      <c r="M23" s="1" t="s">
        <v>87</v>
      </c>
      <c r="N23" s="1" t="s">
        <v>48</v>
      </c>
      <c r="O23" s="1"/>
      <c r="P23" s="1"/>
      <c r="Q23" s="1">
        <v>10</v>
      </c>
      <c r="R23" s="1">
        <v>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81">
        <f t="shared" si="0"/>
        <v>5041.7422867513606</v>
      </c>
      <c r="AD23" s="58">
        <v>8000</v>
      </c>
      <c r="AE23" s="1"/>
      <c r="AF23" s="1"/>
      <c r="AG23" s="1"/>
      <c r="AH23" s="1" t="s">
        <v>49</v>
      </c>
      <c r="AI23" s="1"/>
      <c r="AJ23" s="1"/>
      <c r="AK23" s="1"/>
      <c r="AL23" s="1"/>
      <c r="AM23" s="1"/>
      <c r="AN23" s="59">
        <f t="shared" si="1"/>
        <v>69426</v>
      </c>
      <c r="AO23" s="60">
        <f t="shared" si="2"/>
        <v>3705.72</v>
      </c>
    </row>
    <row r="24" spans="1:41" customFormat="1" ht="15" hidden="1" x14ac:dyDescent="0.25">
      <c r="A24" s="1"/>
      <c r="B24" s="1" t="s">
        <v>38</v>
      </c>
      <c r="C24" s="1" t="s">
        <v>50</v>
      </c>
      <c r="D24" s="15" t="s">
        <v>144</v>
      </c>
      <c r="E24" s="1" t="s">
        <v>145</v>
      </c>
      <c r="F24" s="44" t="s">
        <v>146</v>
      </c>
      <c r="G24" s="1" t="s">
        <v>147</v>
      </c>
      <c r="H24" s="1"/>
      <c r="I24" s="1"/>
      <c r="J24" s="1">
        <v>91014011</v>
      </c>
      <c r="K24" s="1"/>
      <c r="L24" s="1" t="s">
        <v>148</v>
      </c>
      <c r="M24" s="1" t="s">
        <v>149</v>
      </c>
      <c r="N24" s="1" t="s">
        <v>150</v>
      </c>
      <c r="O24" s="1"/>
      <c r="P24" s="1"/>
      <c r="Q24" s="1">
        <v>6</v>
      </c>
      <c r="R24" s="1">
        <v>5.98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81">
        <f t="shared" si="0"/>
        <v>10049.872958257713</v>
      </c>
      <c r="AD24" s="58">
        <v>20000</v>
      </c>
      <c r="AE24" s="1"/>
      <c r="AF24" s="1"/>
      <c r="AG24" s="1"/>
      <c r="AH24" s="1" t="s">
        <v>49</v>
      </c>
      <c r="AI24" s="1"/>
      <c r="AJ24" s="1"/>
      <c r="AK24" s="1"/>
      <c r="AL24" s="1"/>
      <c r="AM24" s="1"/>
      <c r="AN24" s="59">
        <f t="shared" si="1"/>
        <v>138389.16</v>
      </c>
      <c r="AO24" s="60">
        <f t="shared" si="2"/>
        <v>3708.7</v>
      </c>
    </row>
    <row r="25" spans="1:41" customFormat="1" ht="15" hidden="1" x14ac:dyDescent="0.25">
      <c r="A25" s="1"/>
      <c r="B25" s="1" t="s">
        <v>38</v>
      </c>
      <c r="C25" s="1" t="s">
        <v>50</v>
      </c>
      <c r="D25" s="15" t="s">
        <v>151</v>
      </c>
      <c r="E25" s="1" t="s">
        <v>152</v>
      </c>
      <c r="F25" s="44" t="s">
        <v>153</v>
      </c>
      <c r="G25" s="1" t="s">
        <v>154</v>
      </c>
      <c r="H25" s="1"/>
      <c r="I25" s="1"/>
      <c r="J25" s="1">
        <v>23783008</v>
      </c>
      <c r="K25" s="1"/>
      <c r="L25" s="1" t="s">
        <v>155</v>
      </c>
      <c r="M25" s="1" t="s">
        <v>149</v>
      </c>
      <c r="N25" s="1" t="s">
        <v>150</v>
      </c>
      <c r="O25" s="1"/>
      <c r="P25" s="1"/>
      <c r="Q25" s="1">
        <v>3</v>
      </c>
      <c r="R25" s="1">
        <v>2.98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81">
        <f t="shared" si="0"/>
        <v>5008.1306715063511</v>
      </c>
      <c r="AD25" s="58">
        <v>10000</v>
      </c>
      <c r="AE25" s="1"/>
      <c r="AF25" s="1"/>
      <c r="AG25" s="1"/>
      <c r="AH25" s="1" t="s">
        <v>49</v>
      </c>
      <c r="AI25" s="1"/>
      <c r="AJ25" s="1"/>
      <c r="AK25" s="1"/>
      <c r="AL25" s="1"/>
      <c r="AM25" s="1"/>
      <c r="AN25" s="59">
        <f t="shared" si="1"/>
        <v>68963.16</v>
      </c>
      <c r="AO25" s="60">
        <f t="shared" si="2"/>
        <v>3705.7</v>
      </c>
    </row>
    <row r="26" spans="1:41" customFormat="1" ht="15" hidden="1" x14ac:dyDescent="0.25">
      <c r="A26" s="1"/>
      <c r="B26" s="1" t="s">
        <v>38</v>
      </c>
      <c r="C26" s="1" t="s">
        <v>50</v>
      </c>
      <c r="D26" s="15" t="s">
        <v>156</v>
      </c>
      <c r="E26" s="1" t="s">
        <v>82</v>
      </c>
      <c r="F26" s="44" t="s">
        <v>90</v>
      </c>
      <c r="G26" s="1" t="s">
        <v>157</v>
      </c>
      <c r="H26" s="1"/>
      <c r="I26" s="1"/>
      <c r="J26" s="1">
        <v>79500211</v>
      </c>
      <c r="K26" s="1"/>
      <c r="L26" s="1" t="s">
        <v>155</v>
      </c>
      <c r="M26" s="1" t="s">
        <v>149</v>
      </c>
      <c r="N26" s="1" t="s">
        <v>150</v>
      </c>
      <c r="O26" s="1"/>
      <c r="P26" s="1"/>
      <c r="Q26" s="1">
        <v>3</v>
      </c>
      <c r="R26" s="1">
        <v>2.98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81">
        <f t="shared" si="0"/>
        <v>5008.1306715063511</v>
      </c>
      <c r="AD26" s="58">
        <v>10000</v>
      </c>
      <c r="AE26" s="1"/>
      <c r="AF26" s="1"/>
      <c r="AG26" s="1"/>
      <c r="AH26" s="1" t="s">
        <v>49</v>
      </c>
      <c r="AI26" s="1"/>
      <c r="AJ26" s="1"/>
      <c r="AK26" s="1"/>
      <c r="AL26" s="1"/>
      <c r="AM26" s="1"/>
      <c r="AN26" s="59">
        <f t="shared" si="1"/>
        <v>68963.16</v>
      </c>
      <c r="AO26" s="60">
        <f t="shared" si="2"/>
        <v>3705.7</v>
      </c>
    </row>
    <row r="27" spans="1:41" customFormat="1" ht="15" hidden="1" x14ac:dyDescent="0.25">
      <c r="A27" s="1"/>
      <c r="B27" s="1" t="s">
        <v>38</v>
      </c>
      <c r="C27" s="1" t="s">
        <v>50</v>
      </c>
      <c r="D27" s="15" t="s">
        <v>158</v>
      </c>
      <c r="E27" s="1" t="s">
        <v>159</v>
      </c>
      <c r="F27" s="44" t="s">
        <v>160</v>
      </c>
      <c r="G27" s="1" t="s">
        <v>161</v>
      </c>
      <c r="H27" s="1"/>
      <c r="I27" s="1"/>
      <c r="J27" s="1">
        <v>79538484</v>
      </c>
      <c r="K27" s="1"/>
      <c r="L27" s="1" t="s">
        <v>155</v>
      </c>
      <c r="M27" s="1" t="s">
        <v>149</v>
      </c>
      <c r="N27" s="1" t="s">
        <v>150</v>
      </c>
      <c r="O27" s="1"/>
      <c r="P27" s="1"/>
      <c r="Q27" s="1">
        <v>4.03</v>
      </c>
      <c r="R27" s="1">
        <v>4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81">
        <f t="shared" si="0"/>
        <v>6722.3230490018141</v>
      </c>
      <c r="AD27" s="58">
        <v>15000</v>
      </c>
      <c r="AE27" s="1"/>
      <c r="AF27" s="1"/>
      <c r="AG27" s="1"/>
      <c r="AH27" s="1" t="s">
        <v>49</v>
      </c>
      <c r="AI27" s="1"/>
      <c r="AJ27" s="1"/>
      <c r="AK27" s="1"/>
      <c r="AL27" s="1"/>
      <c r="AM27" s="1"/>
      <c r="AN27" s="59">
        <f t="shared" si="1"/>
        <v>92568</v>
      </c>
      <c r="AO27" s="60">
        <f t="shared" si="2"/>
        <v>3706.72</v>
      </c>
    </row>
    <row r="28" spans="1:41" customFormat="1" ht="15" hidden="1" x14ac:dyDescent="0.25">
      <c r="A28" s="1"/>
      <c r="B28" s="1" t="s">
        <v>38</v>
      </c>
      <c r="C28" s="1" t="s">
        <v>50</v>
      </c>
      <c r="D28" s="15" t="s">
        <v>162</v>
      </c>
      <c r="E28" s="1" t="s">
        <v>82</v>
      </c>
      <c r="F28" s="44" t="s">
        <v>163</v>
      </c>
      <c r="G28" s="1" t="s">
        <v>44</v>
      </c>
      <c r="H28" s="75" t="s">
        <v>164</v>
      </c>
      <c r="I28" s="1"/>
      <c r="J28" s="1">
        <v>5712625</v>
      </c>
      <c r="K28" s="1"/>
      <c r="L28" s="1" t="s">
        <v>56</v>
      </c>
      <c r="M28" s="1" t="s">
        <v>57</v>
      </c>
      <c r="N28" s="1" t="s">
        <v>48</v>
      </c>
      <c r="O28" s="1"/>
      <c r="P28" s="1"/>
      <c r="Q28" s="1">
        <v>3</v>
      </c>
      <c r="R28" s="1">
        <v>1.5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81">
        <f t="shared" si="0"/>
        <v>2520.8711433756803</v>
      </c>
      <c r="AD28" s="58">
        <v>4500</v>
      </c>
      <c r="AE28" s="1"/>
      <c r="AF28" s="1"/>
      <c r="AG28" s="1"/>
      <c r="AH28" s="1" t="s">
        <v>49</v>
      </c>
      <c r="AI28" s="1"/>
      <c r="AJ28" s="1"/>
      <c r="AK28" s="1"/>
      <c r="AL28" s="1"/>
      <c r="AM28" s="1"/>
      <c r="AN28" s="59">
        <f t="shared" si="1"/>
        <v>34713</v>
      </c>
      <c r="AO28" s="60">
        <f t="shared" si="2"/>
        <v>3704.22</v>
      </c>
    </row>
    <row r="29" spans="1:41" customFormat="1" ht="15" hidden="1" x14ac:dyDescent="0.25">
      <c r="A29" s="1"/>
      <c r="B29" s="1" t="s">
        <v>38</v>
      </c>
      <c r="C29" s="1" t="s">
        <v>50</v>
      </c>
      <c r="D29" s="15" t="s">
        <v>165</v>
      </c>
      <c r="E29" s="4" t="s">
        <v>166</v>
      </c>
      <c r="F29" s="44" t="s">
        <v>167</v>
      </c>
      <c r="G29" s="1" t="s">
        <v>168</v>
      </c>
      <c r="H29" s="75" t="s">
        <v>169</v>
      </c>
      <c r="I29" s="1"/>
      <c r="J29" s="1">
        <v>91010351</v>
      </c>
      <c r="K29" s="1"/>
      <c r="L29" s="1" t="s">
        <v>170</v>
      </c>
      <c r="M29" s="1" t="s">
        <v>57</v>
      </c>
      <c r="N29" s="1" t="s">
        <v>48</v>
      </c>
      <c r="O29" s="1"/>
      <c r="P29" s="1"/>
      <c r="Q29" s="1">
        <v>2.02</v>
      </c>
      <c r="R29" s="1">
        <v>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81">
        <f t="shared" si="0"/>
        <v>3361.161524500907</v>
      </c>
      <c r="AD29" s="58">
        <v>3750</v>
      </c>
      <c r="AE29" s="1"/>
      <c r="AF29" s="1"/>
      <c r="AG29" s="1"/>
      <c r="AH29" s="1" t="s">
        <v>49</v>
      </c>
      <c r="AI29" s="1"/>
      <c r="AJ29" s="1"/>
      <c r="AK29" s="1"/>
      <c r="AL29" s="1"/>
      <c r="AM29" s="1"/>
      <c r="AN29" s="59">
        <f t="shared" si="1"/>
        <v>46284</v>
      </c>
      <c r="AO29" s="60">
        <f t="shared" si="2"/>
        <v>3704.72</v>
      </c>
    </row>
    <row r="30" spans="1:41" customFormat="1" ht="15" hidden="1" x14ac:dyDescent="0.25">
      <c r="A30" s="1"/>
      <c r="B30" s="1" t="s">
        <v>38</v>
      </c>
      <c r="C30" s="1" t="s">
        <v>50</v>
      </c>
      <c r="D30" s="15" t="s">
        <v>171</v>
      </c>
      <c r="E30" s="4" t="s">
        <v>172</v>
      </c>
      <c r="F30" s="44" t="s">
        <v>173</v>
      </c>
      <c r="G30" s="1" t="s">
        <v>174</v>
      </c>
      <c r="H30" s="75" t="s">
        <v>62</v>
      </c>
      <c r="I30" s="1"/>
      <c r="J30" s="1">
        <v>91010796</v>
      </c>
      <c r="K30" s="1"/>
      <c r="L30" s="1" t="s">
        <v>175</v>
      </c>
      <c r="M30" s="1" t="s">
        <v>176</v>
      </c>
      <c r="N30" s="1" t="s">
        <v>48</v>
      </c>
      <c r="O30" s="1"/>
      <c r="P30" s="1"/>
      <c r="Q30" s="1">
        <v>5</v>
      </c>
      <c r="R30" s="1">
        <v>4.9800000000000004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81">
        <f t="shared" si="0"/>
        <v>8369.2921960072599</v>
      </c>
      <c r="AD30" s="58">
        <v>30000</v>
      </c>
      <c r="AE30" s="1"/>
      <c r="AF30" s="1"/>
      <c r="AG30" s="1"/>
      <c r="AH30" s="1" t="s">
        <v>49</v>
      </c>
      <c r="AI30" s="1"/>
      <c r="AJ30" s="1"/>
      <c r="AK30" s="1"/>
      <c r="AL30" s="1"/>
      <c r="AM30" s="1"/>
      <c r="AN30" s="59">
        <f t="shared" si="1"/>
        <v>115247.16</v>
      </c>
      <c r="AO30" s="60">
        <f t="shared" si="2"/>
        <v>3707.7</v>
      </c>
    </row>
    <row r="31" spans="1:41" customFormat="1" ht="15" hidden="1" x14ac:dyDescent="0.25">
      <c r="A31" s="1"/>
      <c r="B31" s="1" t="s">
        <v>38</v>
      </c>
      <c r="C31" s="1" t="s">
        <v>50</v>
      </c>
      <c r="D31" s="15" t="s">
        <v>177</v>
      </c>
      <c r="E31" s="4" t="s">
        <v>178</v>
      </c>
      <c r="F31" s="44" t="s">
        <v>179</v>
      </c>
      <c r="G31" s="1" t="s">
        <v>168</v>
      </c>
      <c r="H31" t="s">
        <v>169</v>
      </c>
      <c r="I31" s="1"/>
      <c r="J31" s="1">
        <v>91011044</v>
      </c>
      <c r="K31" s="1"/>
      <c r="L31" s="1" t="s">
        <v>170</v>
      </c>
      <c r="M31" s="1" t="s">
        <v>57</v>
      </c>
      <c r="N31" s="1" t="s">
        <v>48</v>
      </c>
      <c r="O31" s="1"/>
      <c r="P31" s="1"/>
      <c r="Q31" s="1">
        <v>1.02</v>
      </c>
      <c r="R31" s="1">
        <v>1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81">
        <f t="shared" si="0"/>
        <v>1680.5807622504535</v>
      </c>
      <c r="AD31" s="58">
        <v>2000</v>
      </c>
      <c r="AE31" s="1"/>
      <c r="AF31" s="1"/>
      <c r="AG31" s="1"/>
      <c r="AH31" s="1" t="s">
        <v>49</v>
      </c>
      <c r="AI31" s="1"/>
      <c r="AJ31" s="1"/>
      <c r="AK31" s="1"/>
      <c r="AL31" s="1"/>
      <c r="AM31" s="1"/>
      <c r="AN31" s="59">
        <f t="shared" si="1"/>
        <v>23142</v>
      </c>
      <c r="AO31" s="60">
        <f t="shared" si="2"/>
        <v>3703.72</v>
      </c>
    </row>
    <row r="32" spans="1:41" customFormat="1" ht="15" hidden="1" x14ac:dyDescent="0.25">
      <c r="A32" s="1"/>
      <c r="B32" s="1" t="s">
        <v>38</v>
      </c>
      <c r="C32" s="1" t="s">
        <v>50</v>
      </c>
      <c r="D32" s="15" t="s">
        <v>180</v>
      </c>
      <c r="E32" s="4" t="s">
        <v>181</v>
      </c>
      <c r="F32" s="44" t="s">
        <v>182</v>
      </c>
      <c r="G32" s="1" t="s">
        <v>161</v>
      </c>
      <c r="H32" t="s">
        <v>183</v>
      </c>
      <c r="I32" s="1"/>
      <c r="J32" s="1">
        <v>91010797</v>
      </c>
      <c r="K32" s="1"/>
      <c r="L32" s="1" t="s">
        <v>155</v>
      </c>
      <c r="M32" s="1" t="s">
        <v>149</v>
      </c>
      <c r="N32" s="1" t="s">
        <v>150</v>
      </c>
      <c r="O32" s="1"/>
      <c r="P32" s="1"/>
      <c r="Q32" s="1">
        <v>15</v>
      </c>
      <c r="R32" s="1">
        <v>10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81">
        <f t="shared" si="0"/>
        <v>16805.807622504537</v>
      </c>
      <c r="AD32" s="58">
        <v>25000</v>
      </c>
      <c r="AE32" s="1"/>
      <c r="AF32" s="1"/>
      <c r="AG32" s="1"/>
      <c r="AH32" s="1" t="s">
        <v>49</v>
      </c>
      <c r="AI32" s="1"/>
      <c r="AJ32" s="1"/>
      <c r="AK32" s="1"/>
      <c r="AL32" s="1"/>
      <c r="AM32" s="1"/>
      <c r="AN32" s="59">
        <f t="shared" si="1"/>
        <v>231420</v>
      </c>
      <c r="AO32" s="60">
        <f t="shared" si="2"/>
        <v>3712.72</v>
      </c>
    </row>
    <row r="33" spans="1:41" customFormat="1" ht="15" hidden="1" x14ac:dyDescent="0.25">
      <c r="A33" s="1"/>
      <c r="B33" s="1" t="s">
        <v>38</v>
      </c>
      <c r="C33" s="1" t="s">
        <v>50</v>
      </c>
      <c r="D33" s="15" t="s">
        <v>184</v>
      </c>
      <c r="E33" s="4" t="s">
        <v>185</v>
      </c>
      <c r="F33" s="44" t="s">
        <v>186</v>
      </c>
      <c r="G33" s="1" t="s">
        <v>187</v>
      </c>
      <c r="H33" t="s">
        <v>188</v>
      </c>
      <c r="I33" s="1"/>
      <c r="J33" s="1">
        <v>5711773</v>
      </c>
      <c r="K33" s="1"/>
      <c r="L33" s="1" t="s">
        <v>170</v>
      </c>
      <c r="M33" s="1" t="s">
        <v>57</v>
      </c>
      <c r="N33" s="1" t="s">
        <v>48</v>
      </c>
      <c r="O33" s="1"/>
      <c r="P33" s="1"/>
      <c r="Q33" s="1">
        <v>18</v>
      </c>
      <c r="R33" s="1">
        <v>17.97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81">
        <f t="shared" si="0"/>
        <v>30200.036297640647</v>
      </c>
      <c r="AD33" s="58">
        <v>35500</v>
      </c>
      <c r="AE33" s="1"/>
      <c r="AF33" s="1"/>
      <c r="AG33" s="1"/>
      <c r="AH33" s="1" t="s">
        <v>49</v>
      </c>
      <c r="AI33" s="1"/>
      <c r="AJ33" s="1"/>
      <c r="AK33" s="1"/>
      <c r="AL33" s="1"/>
      <c r="AM33" s="1"/>
      <c r="AN33" s="59">
        <f t="shared" si="1"/>
        <v>415861.74</v>
      </c>
      <c r="AO33" s="60">
        <f t="shared" si="2"/>
        <v>3720.6899999999996</v>
      </c>
    </row>
    <row r="34" spans="1:41" customFormat="1" ht="15" hidden="1" x14ac:dyDescent="0.25">
      <c r="A34" s="1"/>
      <c r="B34" s="1" t="s">
        <v>38</v>
      </c>
      <c r="C34" s="4" t="s">
        <v>189</v>
      </c>
      <c r="D34" s="15" t="s">
        <v>190</v>
      </c>
      <c r="E34" s="4" t="s">
        <v>191</v>
      </c>
      <c r="F34" s="11" t="s">
        <v>192</v>
      </c>
      <c r="G34" s="1" t="s">
        <v>193</v>
      </c>
      <c r="H34" s="1" t="s">
        <v>194</v>
      </c>
      <c r="I34" s="4" t="s">
        <v>195</v>
      </c>
      <c r="J34" s="5">
        <v>1101684567</v>
      </c>
      <c r="K34" s="5">
        <v>3123661149</v>
      </c>
      <c r="L34" s="4" t="s">
        <v>196</v>
      </c>
      <c r="M34" s="4" t="s">
        <v>197</v>
      </c>
      <c r="N34" s="4" t="s">
        <v>48</v>
      </c>
      <c r="O34" s="4">
        <v>0</v>
      </c>
      <c r="P34" s="4">
        <v>3</v>
      </c>
      <c r="Q34" s="4">
        <v>14.02</v>
      </c>
      <c r="R34" s="6">
        <v>2</v>
      </c>
      <c r="S34" s="6">
        <v>1588</v>
      </c>
      <c r="T34" s="6">
        <v>6.2836999999999996</v>
      </c>
      <c r="U34" s="6">
        <v>-73.266099999999994</v>
      </c>
      <c r="V34" s="6"/>
      <c r="W34" s="6"/>
      <c r="X34" s="6"/>
      <c r="Y34" s="6"/>
      <c r="Z34" s="6"/>
      <c r="AA34" s="6"/>
      <c r="AB34" s="6"/>
      <c r="AC34" s="81">
        <f t="shared" si="0"/>
        <v>3361.161524500907</v>
      </c>
      <c r="AD34" s="57">
        <f>+AC34/R34</f>
        <v>1680.5807622504535</v>
      </c>
      <c r="AE34" s="1"/>
      <c r="AF34" s="1"/>
      <c r="AG34" s="1"/>
      <c r="AH34" s="1" t="s">
        <v>49</v>
      </c>
      <c r="AI34" s="1"/>
      <c r="AJ34" s="1"/>
      <c r="AK34" s="1"/>
      <c r="AL34" s="1"/>
      <c r="AM34" s="1"/>
      <c r="AN34" s="59">
        <f t="shared" si="1"/>
        <v>46284</v>
      </c>
      <c r="AO34" s="60">
        <f t="shared" si="2"/>
        <v>3704.72</v>
      </c>
    </row>
    <row r="35" spans="1:41" ht="18.75" x14ac:dyDescent="0.3">
      <c r="A35" s="1"/>
      <c r="B35" s="1" t="s">
        <v>38</v>
      </c>
      <c r="C35" s="92" t="s">
        <v>58</v>
      </c>
      <c r="D35" s="134" t="s">
        <v>469</v>
      </c>
      <c r="E35" s="188" t="s">
        <v>470</v>
      </c>
      <c r="F35" s="94" t="s">
        <v>471</v>
      </c>
      <c r="G35" s="98" t="s">
        <v>265</v>
      </c>
      <c r="H35" s="98" t="s">
        <v>472</v>
      </c>
      <c r="I35" s="92" t="s">
        <v>45</v>
      </c>
      <c r="J35" s="135">
        <v>1100967798</v>
      </c>
      <c r="K35" s="97">
        <v>3138095692</v>
      </c>
      <c r="L35" s="92" t="s">
        <v>473</v>
      </c>
      <c r="M35" s="94" t="s">
        <v>65</v>
      </c>
      <c r="N35" s="92" t="s">
        <v>48</v>
      </c>
      <c r="O35" s="4">
        <v>0</v>
      </c>
      <c r="P35" s="4">
        <v>3</v>
      </c>
      <c r="Q35" s="92">
        <v>15.01</v>
      </c>
      <c r="R35" s="99">
        <v>7</v>
      </c>
      <c r="S35" s="6">
        <v>1466</v>
      </c>
      <c r="T35" s="6">
        <v>6.4640000000000004</v>
      </c>
      <c r="U35" s="6">
        <v>-73.110699999999994</v>
      </c>
      <c r="V35" s="136">
        <f>AC35-W35-X35-Y35-Z35-AA35-AB35</f>
        <v>9973.0653357531737</v>
      </c>
      <c r="W35" s="136">
        <v>597</v>
      </c>
      <c r="X35" s="136">
        <v>594</v>
      </c>
      <c r="Y35" s="136">
        <v>600</v>
      </c>
      <c r="Z35" s="136"/>
      <c r="AA35" s="136"/>
      <c r="AB35" s="137"/>
      <c r="AC35" s="159">
        <f t="shared" si="0"/>
        <v>11764.065335753174</v>
      </c>
      <c r="AD35" s="57">
        <f>+AC35/R35</f>
        <v>1680.5807622504533</v>
      </c>
      <c r="AE35" s="1"/>
      <c r="AF35" s="1"/>
      <c r="AG35" s="1"/>
      <c r="AH35" s="95" t="s">
        <v>49</v>
      </c>
      <c r="AI35" s="1"/>
      <c r="AJ35" s="1"/>
      <c r="AK35" s="1"/>
      <c r="AL35" s="1"/>
      <c r="AM35" s="1"/>
      <c r="AN35" s="59">
        <f t="shared" si="1"/>
        <v>161994</v>
      </c>
      <c r="AO35" s="60">
        <f t="shared" si="2"/>
        <v>3709.72</v>
      </c>
    </row>
    <row r="36" spans="1:41" ht="18.75" x14ac:dyDescent="0.3">
      <c r="A36" s="1"/>
      <c r="B36" s="1" t="s">
        <v>38</v>
      </c>
      <c r="C36" s="92" t="s">
        <v>72</v>
      </c>
      <c r="D36" s="134" t="s">
        <v>672</v>
      </c>
      <c r="E36" s="188" t="s">
        <v>673</v>
      </c>
      <c r="F36" s="94" t="s">
        <v>402</v>
      </c>
      <c r="G36" s="94" t="s">
        <v>265</v>
      </c>
      <c r="H36" s="128" t="s">
        <v>321</v>
      </c>
      <c r="I36" s="92" t="s">
        <v>45</v>
      </c>
      <c r="J36" s="135">
        <v>5745125</v>
      </c>
      <c r="K36" s="97">
        <v>3125433555</v>
      </c>
      <c r="L36" s="92" t="s">
        <v>674</v>
      </c>
      <c r="M36" s="94" t="s">
        <v>65</v>
      </c>
      <c r="N36" s="92" t="s">
        <v>48</v>
      </c>
      <c r="O36" s="4">
        <v>0</v>
      </c>
      <c r="P36" s="4">
        <v>1</v>
      </c>
      <c r="Q36" s="92">
        <v>5.0199999999999996</v>
      </c>
      <c r="R36" s="99">
        <v>5</v>
      </c>
      <c r="S36" s="6">
        <v>1520</v>
      </c>
      <c r="T36" s="6">
        <v>6.4260999999999999</v>
      </c>
      <c r="U36" s="6">
        <v>-73.124799999999993</v>
      </c>
      <c r="V36" s="136">
        <f>AC36-W36-X36-Y36-Z36-AA36-AB36</f>
        <v>8942</v>
      </c>
      <c r="W36" s="136">
        <v>592</v>
      </c>
      <c r="X36" s="136">
        <v>591</v>
      </c>
      <c r="Y36" s="136"/>
      <c r="Z36" s="136"/>
      <c r="AA36" s="136"/>
      <c r="AB36" s="137"/>
      <c r="AC36" s="138">
        <v>10125</v>
      </c>
      <c r="AD36" s="13"/>
      <c r="AE36" s="14">
        <v>25000</v>
      </c>
      <c r="AF36" s="4">
        <v>0</v>
      </c>
      <c r="AG36" s="4">
        <v>0</v>
      </c>
      <c r="AH36" s="92" t="s">
        <v>549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</row>
    <row r="37" spans="1:41" customFormat="1" ht="15" hidden="1" x14ac:dyDescent="0.25">
      <c r="A37" s="1"/>
      <c r="B37" s="33" t="s">
        <v>38</v>
      </c>
      <c r="C37" s="34" t="s">
        <v>207</v>
      </c>
      <c r="D37" s="15" t="s">
        <v>208</v>
      </c>
      <c r="E37" s="34" t="s">
        <v>209</v>
      </c>
      <c r="F37" s="35" t="s">
        <v>210</v>
      </c>
      <c r="G37" s="1" t="s">
        <v>211</v>
      </c>
      <c r="H37" t="s">
        <v>212</v>
      </c>
      <c r="I37" s="34" t="s">
        <v>45</v>
      </c>
      <c r="J37" s="36">
        <v>91452156</v>
      </c>
      <c r="K37" s="36" t="s">
        <v>213</v>
      </c>
      <c r="L37" s="34" t="s">
        <v>214</v>
      </c>
      <c r="M37" s="34" t="s">
        <v>215</v>
      </c>
      <c r="N37" s="34" t="s">
        <v>48</v>
      </c>
      <c r="O37" s="34">
        <v>0</v>
      </c>
      <c r="P37" s="34">
        <v>6</v>
      </c>
      <c r="Q37" s="34">
        <v>19.009999999999998</v>
      </c>
      <c r="R37" s="37">
        <v>4</v>
      </c>
      <c r="S37" s="37">
        <v>1900</v>
      </c>
      <c r="T37" s="37">
        <v>6.6559999999999997</v>
      </c>
      <c r="U37" s="37">
        <v>-73.996399999999994</v>
      </c>
      <c r="V37" s="37"/>
      <c r="W37" s="37"/>
      <c r="X37" s="37"/>
      <c r="Y37" s="37"/>
      <c r="Z37" s="37"/>
      <c r="AA37" s="37"/>
      <c r="AB37" s="37"/>
      <c r="AC37" s="81">
        <f>(3704/2.204)*R37</f>
        <v>6722.3230490018141</v>
      </c>
      <c r="AD37" s="57">
        <f>+AC37/R37</f>
        <v>1680.5807622504535</v>
      </c>
      <c r="AE37" s="33"/>
      <c r="AF37" s="33"/>
      <c r="AG37" s="33"/>
      <c r="AH37" s="1" t="s">
        <v>49</v>
      </c>
      <c r="AI37" s="33"/>
      <c r="AJ37" s="33"/>
      <c r="AK37" s="33"/>
      <c r="AL37" s="33"/>
      <c r="AM37" s="33"/>
      <c r="AN37" s="59">
        <f>23142*R37</f>
        <v>92568</v>
      </c>
      <c r="AO37" s="60">
        <f>3702.72+R37</f>
        <v>3706.72</v>
      </c>
    </row>
    <row r="38" spans="1:41" customFormat="1" ht="15" hidden="1" x14ac:dyDescent="0.25">
      <c r="A38" s="32"/>
      <c r="B38" s="1" t="s">
        <v>38</v>
      </c>
      <c r="C38" s="4" t="s">
        <v>207</v>
      </c>
      <c r="D38" s="15" t="s">
        <v>216</v>
      </c>
      <c r="E38" s="4" t="s">
        <v>217</v>
      </c>
      <c r="F38" s="11" t="s">
        <v>218</v>
      </c>
      <c r="G38" s="1" t="s">
        <v>219</v>
      </c>
      <c r="H38" t="s">
        <v>220</v>
      </c>
      <c r="I38" s="4" t="s">
        <v>45</v>
      </c>
      <c r="J38" s="5">
        <v>91451991</v>
      </c>
      <c r="K38" s="5">
        <v>3212632236</v>
      </c>
      <c r="L38" s="4" t="s">
        <v>221</v>
      </c>
      <c r="M38" s="4" t="s">
        <v>215</v>
      </c>
      <c r="N38" s="4" t="s">
        <v>48</v>
      </c>
      <c r="O38" s="4">
        <v>0</v>
      </c>
      <c r="P38" s="4">
        <v>4</v>
      </c>
      <c r="Q38" s="4">
        <v>2.5099999999999998</v>
      </c>
      <c r="R38" s="6">
        <v>2</v>
      </c>
      <c r="S38" s="6">
        <v>1660</v>
      </c>
      <c r="T38" s="6">
        <v>6.6905000000000001</v>
      </c>
      <c r="U38" s="6">
        <v>-73.065299999999993</v>
      </c>
      <c r="V38" s="6"/>
      <c r="W38" s="6"/>
      <c r="X38" s="6"/>
      <c r="Y38" s="6"/>
      <c r="Z38" s="6"/>
      <c r="AA38" s="6"/>
      <c r="AB38" s="6"/>
      <c r="AC38" s="81">
        <f>(3704/2.204)*R38</f>
        <v>3361.161524500907</v>
      </c>
      <c r="AD38" s="57">
        <f>+AC38/R38</f>
        <v>1680.5807622504535</v>
      </c>
      <c r="AE38" s="1"/>
      <c r="AF38" s="1"/>
      <c r="AG38" s="1"/>
      <c r="AH38" s="1" t="s">
        <v>49</v>
      </c>
      <c r="AI38" s="1"/>
      <c r="AJ38" s="1"/>
      <c r="AK38" s="1"/>
      <c r="AL38" s="1"/>
      <c r="AM38" s="1"/>
      <c r="AN38" s="59">
        <f>23142*R38</f>
        <v>46284</v>
      </c>
      <c r="AO38" s="60">
        <f>3702.72+R38</f>
        <v>3704.72</v>
      </c>
    </row>
    <row r="39" spans="1:41" customFormat="1" ht="15" hidden="1" x14ac:dyDescent="0.25">
      <c r="A39" s="1"/>
      <c r="B39" s="38" t="s">
        <v>38</v>
      </c>
      <c r="C39" s="4" t="s">
        <v>222</v>
      </c>
      <c r="D39" s="12" t="s">
        <v>223</v>
      </c>
      <c r="E39" s="39" t="s">
        <v>224</v>
      </c>
      <c r="F39" s="43" t="s">
        <v>225</v>
      </c>
      <c r="G39" s="1" t="s">
        <v>226</v>
      </c>
      <c r="H39" t="s">
        <v>227</v>
      </c>
      <c r="I39" s="39" t="s">
        <v>45</v>
      </c>
      <c r="J39" s="41">
        <v>91451378</v>
      </c>
      <c r="K39" s="41">
        <v>3134094071</v>
      </c>
      <c r="L39" s="39" t="s">
        <v>228</v>
      </c>
      <c r="M39" s="39" t="s">
        <v>215</v>
      </c>
      <c r="N39" s="39" t="s">
        <v>48</v>
      </c>
      <c r="O39" s="39">
        <v>0</v>
      </c>
      <c r="P39" s="39">
        <v>15</v>
      </c>
      <c r="Q39" s="39">
        <v>7</v>
      </c>
      <c r="R39" s="42">
        <v>5</v>
      </c>
      <c r="S39" s="42">
        <v>1757</v>
      </c>
      <c r="T39" s="42">
        <v>6.7016999999999998</v>
      </c>
      <c r="U39" s="42">
        <v>-73.043999999999997</v>
      </c>
      <c r="V39" s="42"/>
      <c r="W39" s="42"/>
      <c r="X39" s="42"/>
      <c r="Y39" s="42"/>
      <c r="Z39" s="42"/>
      <c r="AA39" s="42"/>
      <c r="AB39" s="42"/>
      <c r="AC39" s="81">
        <f>(3704/2.204)*R39</f>
        <v>8402.9038112522685</v>
      </c>
      <c r="AD39" s="57">
        <f>+AC39/R39</f>
        <v>1680.5807622504537</v>
      </c>
      <c r="AE39" s="38"/>
      <c r="AF39" s="38"/>
      <c r="AG39" s="38"/>
      <c r="AH39" s="1" t="s">
        <v>49</v>
      </c>
      <c r="AI39" s="38"/>
      <c r="AJ39" s="38"/>
      <c r="AK39" s="38"/>
      <c r="AL39" s="38"/>
      <c r="AM39" s="38"/>
      <c r="AN39" s="59">
        <f>23142*R39</f>
        <v>115710</v>
      </c>
      <c r="AO39" s="60">
        <f>3702.72+R39</f>
        <v>3707.72</v>
      </c>
    </row>
    <row r="40" spans="1:41" customFormat="1" ht="15" hidden="1" x14ac:dyDescent="0.25">
      <c r="A40" s="1"/>
      <c r="B40" s="1" t="s">
        <v>38</v>
      </c>
      <c r="C40" s="4" t="s">
        <v>207</v>
      </c>
      <c r="D40" s="15" t="s">
        <v>229</v>
      </c>
      <c r="E40" s="4" t="s">
        <v>230</v>
      </c>
      <c r="F40" s="11" t="s">
        <v>231</v>
      </c>
      <c r="G40" s="1" t="s">
        <v>232</v>
      </c>
      <c r="H40" t="s">
        <v>227</v>
      </c>
      <c r="I40" s="4" t="s">
        <v>45</v>
      </c>
      <c r="J40" s="51">
        <v>91451093</v>
      </c>
      <c r="K40" s="5">
        <v>3114684490</v>
      </c>
      <c r="L40" s="4" t="s">
        <v>228</v>
      </c>
      <c r="M40" s="4" t="s">
        <v>215</v>
      </c>
      <c r="N40" s="4" t="s">
        <v>48</v>
      </c>
      <c r="O40" s="4">
        <v>0</v>
      </c>
      <c r="P40" s="4">
        <v>8</v>
      </c>
      <c r="Q40" s="4">
        <v>5.01</v>
      </c>
      <c r="R40" s="6">
        <v>3</v>
      </c>
      <c r="S40" s="6">
        <v>1737</v>
      </c>
      <c r="T40" s="6">
        <v>6.6855000000000002</v>
      </c>
      <c r="U40" s="6">
        <v>-73.044399999999996</v>
      </c>
      <c r="V40" s="6"/>
      <c r="W40" s="6"/>
      <c r="X40" s="6"/>
      <c r="Y40" s="6"/>
      <c r="Z40" s="6"/>
      <c r="AA40" s="6"/>
      <c r="AB40" s="6"/>
      <c r="AC40" s="81">
        <f>(3704/2.204)*R40</f>
        <v>5041.7422867513606</v>
      </c>
      <c r="AD40" s="57">
        <f>+AC40/R40</f>
        <v>1680.5807622504535</v>
      </c>
      <c r="AE40" s="1"/>
      <c r="AF40" s="1"/>
      <c r="AG40" s="1"/>
      <c r="AH40" s="1" t="s">
        <v>49</v>
      </c>
      <c r="AI40" s="1"/>
      <c r="AJ40" s="1"/>
      <c r="AK40" s="1"/>
      <c r="AL40" s="1"/>
      <c r="AM40" s="1"/>
      <c r="AN40" s="59">
        <f>23142*R40</f>
        <v>69426</v>
      </c>
      <c r="AO40" s="60">
        <f>3702.72+R40</f>
        <v>3705.72</v>
      </c>
    </row>
    <row r="41" spans="1:41" ht="18.75" x14ac:dyDescent="0.3">
      <c r="A41" s="1"/>
      <c r="B41" s="1" t="s">
        <v>38</v>
      </c>
      <c r="C41" s="92" t="s">
        <v>72</v>
      </c>
      <c r="D41" s="134" t="s">
        <v>1135</v>
      </c>
      <c r="E41" s="94" t="s">
        <v>1048</v>
      </c>
      <c r="F41" s="94" t="s">
        <v>1136</v>
      </c>
      <c r="G41" s="94" t="s">
        <v>265</v>
      </c>
      <c r="H41" s="128" t="s">
        <v>1137</v>
      </c>
      <c r="I41" s="92" t="s">
        <v>45</v>
      </c>
      <c r="J41" s="135">
        <v>5702188</v>
      </c>
      <c r="K41" s="97">
        <v>3112868995</v>
      </c>
      <c r="L41" s="92" t="s">
        <v>1138</v>
      </c>
      <c r="M41" s="94" t="s">
        <v>119</v>
      </c>
      <c r="N41" s="92" t="s">
        <v>48</v>
      </c>
      <c r="O41" s="4">
        <v>0</v>
      </c>
      <c r="P41" s="4">
        <v>12</v>
      </c>
      <c r="Q41" s="92">
        <v>5.52</v>
      </c>
      <c r="R41" s="99">
        <v>5.5</v>
      </c>
      <c r="S41" s="6">
        <v>1522</v>
      </c>
      <c r="T41" s="6">
        <v>64.430000000000007</v>
      </c>
      <c r="U41" s="6">
        <v>-73.174499999999995</v>
      </c>
      <c r="V41" s="136">
        <f>AC41-W41-X41-Y41-Z41-AA41-AB41</f>
        <v>9043</v>
      </c>
      <c r="W41" s="136">
        <v>596</v>
      </c>
      <c r="X41" s="136">
        <v>361</v>
      </c>
      <c r="Y41" s="136"/>
      <c r="Z41" s="136"/>
      <c r="AA41" s="136"/>
      <c r="AB41" s="137"/>
      <c r="AC41" s="138">
        <v>10000</v>
      </c>
      <c r="AD41" s="13"/>
      <c r="AE41" s="14">
        <v>27500</v>
      </c>
      <c r="AF41" s="4">
        <v>0</v>
      </c>
      <c r="AG41" s="4">
        <v>0</v>
      </c>
      <c r="AH41" s="92" t="s">
        <v>549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</row>
    <row r="42" spans="1:41" customFormat="1" ht="15" hidden="1" x14ac:dyDescent="0.25">
      <c r="A42" s="1"/>
      <c r="B42" s="1" t="s">
        <v>38</v>
      </c>
      <c r="C42" s="4" t="s">
        <v>58</v>
      </c>
      <c r="D42" s="15" t="s">
        <v>238</v>
      </c>
      <c r="E42" s="4" t="s">
        <v>239</v>
      </c>
      <c r="F42" s="24" t="s">
        <v>61</v>
      </c>
      <c r="G42" s="1" t="s">
        <v>240</v>
      </c>
      <c r="H42" t="s">
        <v>43</v>
      </c>
      <c r="I42" s="4" t="s">
        <v>45</v>
      </c>
      <c r="J42" s="5">
        <v>91075389</v>
      </c>
      <c r="K42" s="5">
        <v>3187715512</v>
      </c>
      <c r="L42" s="4" t="s">
        <v>241</v>
      </c>
      <c r="M42" s="4" t="s">
        <v>47</v>
      </c>
      <c r="N42" s="4" t="s">
        <v>48</v>
      </c>
      <c r="O42" s="4">
        <v>0</v>
      </c>
      <c r="P42" s="4">
        <v>6</v>
      </c>
      <c r="Q42" s="4">
        <v>1.51</v>
      </c>
      <c r="R42" s="6">
        <v>1.5</v>
      </c>
      <c r="S42" s="6">
        <v>1736</v>
      </c>
      <c r="T42" s="6">
        <v>6.4040999999999997</v>
      </c>
      <c r="U42" s="6">
        <v>-73.0779</v>
      </c>
      <c r="V42" s="6"/>
      <c r="W42" s="6"/>
      <c r="X42" s="6"/>
      <c r="Y42" s="6"/>
      <c r="Z42" s="6"/>
      <c r="AA42" s="6"/>
      <c r="AB42" s="6"/>
      <c r="AC42" s="81">
        <f>(3704/2.204)*R42</f>
        <v>2520.8711433756803</v>
      </c>
      <c r="AD42" s="57">
        <f>+AC42/R42</f>
        <v>1680.5807622504535</v>
      </c>
      <c r="AE42" s="1"/>
      <c r="AF42" s="1"/>
      <c r="AG42" s="1"/>
      <c r="AH42" s="1" t="s">
        <v>49</v>
      </c>
      <c r="AI42" s="1"/>
      <c r="AJ42" s="1"/>
      <c r="AK42" s="1"/>
      <c r="AL42" s="1"/>
      <c r="AM42" s="1"/>
      <c r="AN42" s="59">
        <f>23142*R42</f>
        <v>34713</v>
      </c>
      <c r="AO42" s="60">
        <f>3702.72+R42</f>
        <v>3704.22</v>
      </c>
    </row>
    <row r="43" spans="1:41" ht="18.75" x14ac:dyDescent="0.3">
      <c r="A43" s="1"/>
      <c r="B43" s="1" t="s">
        <v>38</v>
      </c>
      <c r="C43" s="92" t="s">
        <v>72</v>
      </c>
      <c r="D43" s="134" t="s">
        <v>546</v>
      </c>
      <c r="E43" s="188" t="s">
        <v>547</v>
      </c>
      <c r="F43" s="94" t="s">
        <v>548</v>
      </c>
      <c r="G43" s="94" t="s">
        <v>452</v>
      </c>
      <c r="H43" s="94" t="s">
        <v>416</v>
      </c>
      <c r="I43" s="92" t="s">
        <v>45</v>
      </c>
      <c r="J43" s="135">
        <v>5783804</v>
      </c>
      <c r="K43" s="97">
        <v>3164583327</v>
      </c>
      <c r="L43" s="92" t="s">
        <v>276</v>
      </c>
      <c r="M43" s="94" t="s">
        <v>94</v>
      </c>
      <c r="N43" s="92" t="s">
        <v>48</v>
      </c>
      <c r="O43" s="4">
        <v>0.03</v>
      </c>
      <c r="P43" s="4">
        <v>2</v>
      </c>
      <c r="Q43" s="92">
        <v>8.5</v>
      </c>
      <c r="R43" s="99">
        <v>4</v>
      </c>
      <c r="S43" s="6">
        <v>1470</v>
      </c>
      <c r="T43" s="6">
        <v>6.4497999999999998</v>
      </c>
      <c r="U43" s="6">
        <v>-74.112399999999994</v>
      </c>
      <c r="V43" s="136">
        <f>AC43-W43-X43-Y43-Z43-AA43-AB43</f>
        <v>7187</v>
      </c>
      <c r="W43" s="136">
        <v>583</v>
      </c>
      <c r="X43" s="136">
        <v>567</v>
      </c>
      <c r="Y43" s="136">
        <v>567</v>
      </c>
      <c r="Z43" s="136">
        <v>596</v>
      </c>
      <c r="AA43" s="136"/>
      <c r="AB43" s="137"/>
      <c r="AC43" s="138">
        <v>9500</v>
      </c>
      <c r="AD43" s="13"/>
      <c r="AE43" s="14">
        <v>20800</v>
      </c>
      <c r="AF43" s="4">
        <v>0</v>
      </c>
      <c r="AG43" s="4">
        <v>0</v>
      </c>
      <c r="AH43" s="92" t="s">
        <v>549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</row>
    <row r="44" spans="1:41" customFormat="1" ht="15" hidden="1" x14ac:dyDescent="0.25">
      <c r="A44" s="1"/>
      <c r="B44" s="1" t="s">
        <v>38</v>
      </c>
      <c r="C44" s="4" t="s">
        <v>198</v>
      </c>
      <c r="D44" s="15" t="s">
        <v>246</v>
      </c>
      <c r="E44" s="4" t="s">
        <v>247</v>
      </c>
      <c r="F44" s="11" t="s">
        <v>248</v>
      </c>
      <c r="G44" s="1" t="s">
        <v>249</v>
      </c>
      <c r="H44" t="s">
        <v>250</v>
      </c>
      <c r="I44" s="4" t="s">
        <v>45</v>
      </c>
      <c r="J44" s="5">
        <v>91075314</v>
      </c>
      <c r="K44" s="5">
        <v>3108664757</v>
      </c>
      <c r="L44" s="4" t="s">
        <v>203</v>
      </c>
      <c r="M44" s="4" t="s">
        <v>251</v>
      </c>
      <c r="N44" s="4" t="s">
        <v>48</v>
      </c>
      <c r="O44" s="4">
        <v>0</v>
      </c>
      <c r="P44" s="4">
        <v>5</v>
      </c>
      <c r="Q44" s="4">
        <v>1.31</v>
      </c>
      <c r="R44" s="6">
        <v>1</v>
      </c>
      <c r="S44" s="6">
        <v>1527</v>
      </c>
      <c r="T44" s="6">
        <v>64.603700000000003</v>
      </c>
      <c r="U44" s="6">
        <v>-73.150099999999995</v>
      </c>
      <c r="V44" s="6"/>
      <c r="W44" s="6"/>
      <c r="X44" s="6"/>
      <c r="Y44" s="6"/>
      <c r="Z44" s="6"/>
      <c r="AA44" s="6"/>
      <c r="AB44" s="6"/>
      <c r="AC44" s="81">
        <f t="shared" ref="AC44:AC53" si="3">(3704/2.204)*R44</f>
        <v>1680.5807622504535</v>
      </c>
      <c r="AD44" s="57">
        <f t="shared" ref="AD44:AD53" si="4">+AC44/R44</f>
        <v>1680.5807622504535</v>
      </c>
      <c r="AE44" s="1"/>
      <c r="AF44" s="1"/>
      <c r="AG44" s="1"/>
      <c r="AH44" s="1" t="s">
        <v>49</v>
      </c>
      <c r="AI44" s="1"/>
      <c r="AJ44" s="1"/>
      <c r="AK44" s="1"/>
      <c r="AL44" s="1"/>
      <c r="AM44" s="1"/>
      <c r="AN44" s="59">
        <f t="shared" ref="AN44:AN53" si="5">23142*R44</f>
        <v>23142</v>
      </c>
      <c r="AO44" s="60">
        <f t="shared" ref="AO44:AO53" si="6">3702.72+R44</f>
        <v>3703.72</v>
      </c>
    </row>
    <row r="45" spans="1:41" customFormat="1" ht="15" hidden="1" x14ac:dyDescent="0.25">
      <c r="A45" s="1"/>
      <c r="B45" s="1" t="s">
        <v>38</v>
      </c>
      <c r="C45" s="4" t="s">
        <v>207</v>
      </c>
      <c r="D45" s="15" t="s">
        <v>252</v>
      </c>
      <c r="E45" s="4" t="s">
        <v>253</v>
      </c>
      <c r="F45" s="11" t="s">
        <v>254</v>
      </c>
      <c r="G45" s="1" t="s">
        <v>255</v>
      </c>
      <c r="H45" t="s">
        <v>256</v>
      </c>
      <c r="I45" s="4" t="s">
        <v>45</v>
      </c>
      <c r="J45" s="5">
        <v>91075047</v>
      </c>
      <c r="K45" s="5">
        <v>3204030236</v>
      </c>
      <c r="L45" s="4" t="s">
        <v>221</v>
      </c>
      <c r="M45" s="4" t="s">
        <v>215</v>
      </c>
      <c r="N45" s="4" t="s">
        <v>48</v>
      </c>
      <c r="O45" s="4">
        <v>0</v>
      </c>
      <c r="P45" s="4">
        <v>7</v>
      </c>
      <c r="Q45" s="4">
        <v>2.31</v>
      </c>
      <c r="R45" s="6">
        <v>2</v>
      </c>
      <c r="S45" s="6">
        <v>1691</v>
      </c>
      <c r="T45" s="6">
        <v>6.7022000000000004</v>
      </c>
      <c r="U45" s="6">
        <v>-73.058400000000006</v>
      </c>
      <c r="V45" s="6"/>
      <c r="W45" s="6"/>
      <c r="X45" s="6"/>
      <c r="Y45" s="6"/>
      <c r="Z45" s="6"/>
      <c r="AA45" s="6"/>
      <c r="AB45" s="6"/>
      <c r="AC45" s="81">
        <f t="shared" si="3"/>
        <v>3361.161524500907</v>
      </c>
      <c r="AD45" s="57">
        <f t="shared" si="4"/>
        <v>1680.5807622504535</v>
      </c>
      <c r="AE45" s="1"/>
      <c r="AF45" s="1"/>
      <c r="AG45" s="1"/>
      <c r="AH45" s="1" t="s">
        <v>49</v>
      </c>
      <c r="AI45" s="1"/>
      <c r="AJ45" s="1"/>
      <c r="AK45" s="1"/>
      <c r="AL45" s="1"/>
      <c r="AM45" s="1"/>
      <c r="AN45" s="59">
        <f t="shared" si="5"/>
        <v>46284</v>
      </c>
      <c r="AO45" s="60">
        <f t="shared" si="6"/>
        <v>3704.72</v>
      </c>
    </row>
    <row r="46" spans="1:41" customFormat="1" ht="15" hidden="1" x14ac:dyDescent="0.25">
      <c r="A46" s="1"/>
      <c r="B46" s="1" t="s">
        <v>38</v>
      </c>
      <c r="C46" s="4" t="s">
        <v>198</v>
      </c>
      <c r="D46" s="15" t="s">
        <v>257</v>
      </c>
      <c r="E46" s="4" t="s">
        <v>234</v>
      </c>
      <c r="F46" s="24" t="s">
        <v>258</v>
      </c>
      <c r="G46" s="1" t="s">
        <v>259</v>
      </c>
      <c r="H46" t="s">
        <v>211</v>
      </c>
      <c r="I46" s="4" t="s">
        <v>45</v>
      </c>
      <c r="J46" s="5">
        <v>91073247</v>
      </c>
      <c r="K46" s="5">
        <v>3178739267</v>
      </c>
      <c r="L46" s="4" t="s">
        <v>260</v>
      </c>
      <c r="M46" s="4" t="s">
        <v>251</v>
      </c>
      <c r="N46" s="4" t="s">
        <v>48</v>
      </c>
      <c r="O46" s="4">
        <v>0</v>
      </c>
      <c r="P46" s="4">
        <v>8</v>
      </c>
      <c r="Q46" s="4">
        <v>8.02</v>
      </c>
      <c r="R46" s="6">
        <v>3</v>
      </c>
      <c r="S46" s="6">
        <v>1355</v>
      </c>
      <c r="T46" s="6">
        <v>6.5057999999999998</v>
      </c>
      <c r="U46" s="6">
        <v>-73.060900000000004</v>
      </c>
      <c r="V46" s="6"/>
      <c r="W46" s="6"/>
      <c r="X46" s="6"/>
      <c r="Y46" s="6"/>
      <c r="Z46" s="6"/>
      <c r="AA46" s="6"/>
      <c r="AB46" s="6"/>
      <c r="AC46" s="81">
        <f t="shared" si="3"/>
        <v>5041.7422867513606</v>
      </c>
      <c r="AD46" s="57">
        <f t="shared" si="4"/>
        <v>1680.5807622504535</v>
      </c>
      <c r="AE46" s="1"/>
      <c r="AF46" s="1"/>
      <c r="AG46" s="1"/>
      <c r="AH46" s="1" t="s">
        <v>49</v>
      </c>
      <c r="AI46" s="1"/>
      <c r="AJ46" s="1"/>
      <c r="AK46" s="1"/>
      <c r="AL46" s="1"/>
      <c r="AM46" s="1"/>
      <c r="AN46" s="59">
        <f t="shared" si="5"/>
        <v>69426</v>
      </c>
      <c r="AO46" s="60">
        <f t="shared" si="6"/>
        <v>3705.72</v>
      </c>
    </row>
    <row r="47" spans="1:41" s="25" customFormat="1" ht="15" hidden="1" x14ac:dyDescent="0.25">
      <c r="A47" s="1"/>
      <c r="B47" s="1" t="s">
        <v>38</v>
      </c>
      <c r="C47" s="4" t="s">
        <v>198</v>
      </c>
      <c r="D47" s="15" t="s">
        <v>261</v>
      </c>
      <c r="E47" s="4" t="s">
        <v>262</v>
      </c>
      <c r="F47" s="11" t="s">
        <v>263</v>
      </c>
      <c r="G47" s="1" t="s">
        <v>264</v>
      </c>
      <c r="H47" t="s">
        <v>265</v>
      </c>
      <c r="I47" s="4" t="s">
        <v>45</v>
      </c>
      <c r="J47" s="5">
        <v>91065565</v>
      </c>
      <c r="K47" s="5">
        <v>3175505944</v>
      </c>
      <c r="L47" s="4" t="s">
        <v>266</v>
      </c>
      <c r="M47" s="4" t="s">
        <v>251</v>
      </c>
      <c r="N47" s="4" t="s">
        <v>48</v>
      </c>
      <c r="O47" s="4">
        <v>0</v>
      </c>
      <c r="P47" s="4">
        <v>5</v>
      </c>
      <c r="Q47" s="4">
        <v>4</v>
      </c>
      <c r="R47" s="6">
        <v>2.5</v>
      </c>
      <c r="S47" s="6">
        <v>1527</v>
      </c>
      <c r="T47" s="6">
        <v>64.487399999999994</v>
      </c>
      <c r="U47" s="6">
        <v>-73.113699999999994</v>
      </c>
      <c r="V47" s="6"/>
      <c r="W47" s="6"/>
      <c r="X47" s="6"/>
      <c r="Y47" s="6"/>
      <c r="Z47" s="6"/>
      <c r="AA47" s="6"/>
      <c r="AB47" s="6"/>
      <c r="AC47" s="81">
        <f t="shared" si="3"/>
        <v>4201.4519056261342</v>
      </c>
      <c r="AD47" s="57">
        <f t="shared" si="4"/>
        <v>1680.5807622504537</v>
      </c>
      <c r="AE47" s="1"/>
      <c r="AF47" s="1"/>
      <c r="AG47" s="1"/>
      <c r="AH47" s="1" t="s">
        <v>49</v>
      </c>
      <c r="AI47" s="1"/>
      <c r="AJ47" s="1"/>
      <c r="AK47" s="1"/>
      <c r="AL47" s="1"/>
      <c r="AM47" s="1"/>
      <c r="AN47" s="59">
        <f t="shared" si="5"/>
        <v>57855</v>
      </c>
      <c r="AO47" s="60">
        <f t="shared" si="6"/>
        <v>3705.22</v>
      </c>
    </row>
    <row r="48" spans="1:41" customFormat="1" ht="15" hidden="1" x14ac:dyDescent="0.25">
      <c r="A48" s="1"/>
      <c r="B48" s="1" t="s">
        <v>38</v>
      </c>
      <c r="C48" s="4" t="s">
        <v>198</v>
      </c>
      <c r="D48" s="15" t="s">
        <v>267</v>
      </c>
      <c r="E48" s="4" t="s">
        <v>268</v>
      </c>
      <c r="F48" s="11" t="s">
        <v>269</v>
      </c>
      <c r="G48" s="1" t="s">
        <v>270</v>
      </c>
      <c r="H48" t="s">
        <v>271</v>
      </c>
      <c r="I48" s="4" t="s">
        <v>45</v>
      </c>
      <c r="J48" s="5">
        <v>91065127</v>
      </c>
      <c r="K48" s="5">
        <v>3102281093</v>
      </c>
      <c r="L48" s="4" t="s">
        <v>272</v>
      </c>
      <c r="M48" s="4" t="s">
        <v>79</v>
      </c>
      <c r="N48" s="4" t="s">
        <v>48</v>
      </c>
      <c r="O48" s="4">
        <v>0</v>
      </c>
      <c r="P48" s="4">
        <v>5</v>
      </c>
      <c r="Q48" s="4">
        <v>3.02</v>
      </c>
      <c r="R48" s="6">
        <v>3</v>
      </c>
      <c r="S48" s="6">
        <v>1708</v>
      </c>
      <c r="T48" s="6">
        <v>6.5172999999999996</v>
      </c>
      <c r="U48" s="6">
        <v>-73.143100000000004</v>
      </c>
      <c r="V48" s="6"/>
      <c r="W48" s="6"/>
      <c r="X48" s="6"/>
      <c r="Y48" s="6"/>
      <c r="Z48" s="6"/>
      <c r="AA48" s="6"/>
      <c r="AB48" s="6"/>
      <c r="AC48" s="81">
        <f t="shared" si="3"/>
        <v>5041.7422867513606</v>
      </c>
      <c r="AD48" s="57">
        <f t="shared" si="4"/>
        <v>1680.5807622504535</v>
      </c>
      <c r="AE48" s="1"/>
      <c r="AF48" s="1"/>
      <c r="AG48" s="1"/>
      <c r="AH48" s="1" t="s">
        <v>49</v>
      </c>
      <c r="AI48" s="1"/>
      <c r="AJ48" s="1"/>
      <c r="AK48" s="1"/>
      <c r="AL48" s="1"/>
      <c r="AM48" s="1"/>
      <c r="AN48" s="59">
        <f t="shared" si="5"/>
        <v>69426</v>
      </c>
      <c r="AO48" s="60">
        <f t="shared" si="6"/>
        <v>3705.72</v>
      </c>
    </row>
    <row r="49" spans="1:42" ht="18.75" x14ac:dyDescent="0.3">
      <c r="A49" s="1"/>
      <c r="B49" s="1" t="s">
        <v>38</v>
      </c>
      <c r="C49" s="92" t="s">
        <v>58</v>
      </c>
      <c r="D49" s="134" t="s">
        <v>296</v>
      </c>
      <c r="E49" s="127" t="s">
        <v>175</v>
      </c>
      <c r="F49" s="94" t="s">
        <v>297</v>
      </c>
      <c r="G49" s="98" t="s">
        <v>298</v>
      </c>
      <c r="H49" s="98" t="s">
        <v>299</v>
      </c>
      <c r="I49" s="92" t="s">
        <v>45</v>
      </c>
      <c r="J49" s="135">
        <v>13855953</v>
      </c>
      <c r="K49" s="97">
        <v>3114959577</v>
      </c>
      <c r="L49" s="92" t="s">
        <v>276</v>
      </c>
      <c r="M49" s="94" t="s">
        <v>65</v>
      </c>
      <c r="N49" s="92" t="s">
        <v>48</v>
      </c>
      <c r="O49" s="4">
        <v>0</v>
      </c>
      <c r="P49" s="4">
        <v>6</v>
      </c>
      <c r="Q49" s="92">
        <v>2.62</v>
      </c>
      <c r="R49" s="99">
        <v>2.5</v>
      </c>
      <c r="S49" s="6">
        <v>1450</v>
      </c>
      <c r="T49" s="6">
        <v>64.449700000000007</v>
      </c>
      <c r="U49" s="6">
        <v>-73.115899999999996</v>
      </c>
      <c r="V49" s="136">
        <f>AC49-W49-X49-Y49-Z49-AA49-AB49</f>
        <v>2055.4519056261342</v>
      </c>
      <c r="W49" s="136">
        <v>568</v>
      </c>
      <c r="X49" s="136">
        <v>410</v>
      </c>
      <c r="Y49" s="136">
        <v>585</v>
      </c>
      <c r="Z49" s="136">
        <v>583</v>
      </c>
      <c r="AA49" s="136"/>
      <c r="AB49" s="137"/>
      <c r="AC49" s="159">
        <f t="shared" si="3"/>
        <v>4201.4519056261342</v>
      </c>
      <c r="AD49" s="57">
        <f t="shared" si="4"/>
        <v>1680.5807622504537</v>
      </c>
      <c r="AE49" s="1"/>
      <c r="AF49" s="1"/>
      <c r="AG49" s="1"/>
      <c r="AH49" s="95" t="s">
        <v>49</v>
      </c>
      <c r="AI49" s="1"/>
      <c r="AJ49" s="1"/>
      <c r="AK49" s="1"/>
      <c r="AL49" s="1"/>
      <c r="AM49" s="1"/>
      <c r="AN49" s="59">
        <f t="shared" si="5"/>
        <v>57855</v>
      </c>
      <c r="AO49" s="60">
        <f t="shared" si="6"/>
        <v>3705.22</v>
      </c>
    </row>
    <row r="50" spans="1:42" customFormat="1" ht="15" hidden="1" x14ac:dyDescent="0.25">
      <c r="A50" s="1"/>
      <c r="B50" s="1" t="s">
        <v>38</v>
      </c>
      <c r="C50" s="4" t="s">
        <v>39</v>
      </c>
      <c r="D50" s="15" t="s">
        <v>277</v>
      </c>
      <c r="E50" s="4" t="s">
        <v>278</v>
      </c>
      <c r="F50" s="11" t="s">
        <v>279</v>
      </c>
      <c r="G50" s="1" t="s">
        <v>280</v>
      </c>
      <c r="H50" s="1" t="s">
        <v>250</v>
      </c>
      <c r="I50" s="4" t="s">
        <v>195</v>
      </c>
      <c r="J50" s="5">
        <v>37899150</v>
      </c>
      <c r="K50" s="5">
        <v>3192035422</v>
      </c>
      <c r="L50" s="4" t="s">
        <v>281</v>
      </c>
      <c r="M50" s="4" t="s">
        <v>47</v>
      </c>
      <c r="N50" s="4" t="s">
        <v>48</v>
      </c>
      <c r="O50" s="4">
        <v>0</v>
      </c>
      <c r="P50" s="4">
        <v>4</v>
      </c>
      <c r="Q50" s="4">
        <v>2.02</v>
      </c>
      <c r="R50" s="6">
        <v>2</v>
      </c>
      <c r="S50" s="6">
        <v>1400</v>
      </c>
      <c r="T50" s="6">
        <v>6.4911000000000003</v>
      </c>
      <c r="U50" s="6">
        <v>-73.063999999999993</v>
      </c>
      <c r="V50" s="6"/>
      <c r="W50" s="6"/>
      <c r="X50" s="6"/>
      <c r="Y50" s="6"/>
      <c r="Z50" s="6"/>
      <c r="AA50" s="6"/>
      <c r="AB50" s="6"/>
      <c r="AC50" s="81">
        <f t="shared" si="3"/>
        <v>3361.161524500907</v>
      </c>
      <c r="AD50" s="57">
        <f t="shared" si="4"/>
        <v>1680.5807622504535</v>
      </c>
      <c r="AE50" s="1"/>
      <c r="AF50" s="1"/>
      <c r="AG50" s="1"/>
      <c r="AH50" s="1" t="s">
        <v>49</v>
      </c>
      <c r="AI50" s="1"/>
      <c r="AJ50" s="1"/>
      <c r="AK50" s="1"/>
      <c r="AL50" s="1"/>
      <c r="AM50" s="1"/>
      <c r="AN50" s="59">
        <f t="shared" si="5"/>
        <v>46284</v>
      </c>
      <c r="AO50" s="60">
        <f t="shared" si="6"/>
        <v>3704.72</v>
      </c>
    </row>
    <row r="51" spans="1:42" s="25" customFormat="1" ht="15" hidden="1" x14ac:dyDescent="0.25">
      <c r="A51" s="1"/>
      <c r="B51" s="1" t="s">
        <v>38</v>
      </c>
      <c r="C51" s="4" t="s">
        <v>198</v>
      </c>
      <c r="D51" s="15" t="s">
        <v>282</v>
      </c>
      <c r="E51" s="4" t="s">
        <v>283</v>
      </c>
      <c r="F51" s="24" t="s">
        <v>284</v>
      </c>
      <c r="G51" s="1" t="s">
        <v>285</v>
      </c>
      <c r="H51" s="1" t="s">
        <v>270</v>
      </c>
      <c r="I51" s="4" t="s">
        <v>195</v>
      </c>
      <c r="J51" s="5">
        <v>37889942</v>
      </c>
      <c r="K51" s="5">
        <v>3153468693</v>
      </c>
      <c r="L51" s="4" t="s">
        <v>286</v>
      </c>
      <c r="M51" s="4" t="s">
        <v>251</v>
      </c>
      <c r="N51" s="4" t="s">
        <v>48</v>
      </c>
      <c r="O51" s="4">
        <v>0</v>
      </c>
      <c r="P51" s="4">
        <v>8</v>
      </c>
      <c r="Q51" s="4">
        <v>2.9099999999999997</v>
      </c>
      <c r="R51" s="6">
        <v>2.9</v>
      </c>
      <c r="S51" s="6">
        <v>1355</v>
      </c>
      <c r="T51" s="6">
        <v>0</v>
      </c>
      <c r="U51" s="6">
        <v>0</v>
      </c>
      <c r="V51" s="6"/>
      <c r="W51" s="6"/>
      <c r="X51" s="6"/>
      <c r="Y51" s="6"/>
      <c r="Z51" s="6"/>
      <c r="AA51" s="6"/>
      <c r="AB51" s="6"/>
      <c r="AC51" s="81">
        <f t="shared" si="3"/>
        <v>4873.6842105263149</v>
      </c>
      <c r="AD51" s="57">
        <f t="shared" si="4"/>
        <v>1680.5807622504535</v>
      </c>
      <c r="AE51" s="1"/>
      <c r="AF51" s="1"/>
      <c r="AG51" s="1"/>
      <c r="AH51" s="1" t="s">
        <v>49</v>
      </c>
      <c r="AI51" s="1"/>
      <c r="AJ51" s="1"/>
      <c r="AK51" s="1"/>
      <c r="AL51" s="1"/>
      <c r="AM51" s="1"/>
      <c r="AN51" s="59">
        <f t="shared" si="5"/>
        <v>67111.8</v>
      </c>
      <c r="AO51" s="60">
        <f t="shared" si="6"/>
        <v>3705.62</v>
      </c>
    </row>
    <row r="52" spans="1:42" customFormat="1" ht="15" hidden="1" x14ac:dyDescent="0.25">
      <c r="A52" s="1"/>
      <c r="B52" s="1" t="s">
        <v>38</v>
      </c>
      <c r="C52" s="4" t="s">
        <v>198</v>
      </c>
      <c r="D52" s="15" t="s">
        <v>287</v>
      </c>
      <c r="E52" s="4" t="s">
        <v>288</v>
      </c>
      <c r="F52" s="11" t="s">
        <v>289</v>
      </c>
      <c r="G52" s="1" t="s">
        <v>245</v>
      </c>
      <c r="H52" s="1" t="s">
        <v>290</v>
      </c>
      <c r="I52" s="4" t="s">
        <v>45</v>
      </c>
      <c r="J52" s="5">
        <v>37886800</v>
      </c>
      <c r="K52" s="5">
        <v>3112272182</v>
      </c>
      <c r="L52" s="4" t="s">
        <v>260</v>
      </c>
      <c r="M52" s="4" t="s">
        <v>251</v>
      </c>
      <c r="N52" s="4" t="s">
        <v>48</v>
      </c>
      <c r="O52" s="4">
        <v>0</v>
      </c>
      <c r="P52" s="4">
        <v>5</v>
      </c>
      <c r="Q52" s="4">
        <v>3.1</v>
      </c>
      <c r="R52" s="6">
        <v>2.5</v>
      </c>
      <c r="S52" s="6">
        <v>0</v>
      </c>
      <c r="T52" s="6">
        <v>0</v>
      </c>
      <c r="U52" s="6">
        <v>0</v>
      </c>
      <c r="V52" s="6"/>
      <c r="W52" s="6"/>
      <c r="X52" s="6"/>
      <c r="Y52" s="6"/>
      <c r="Z52" s="6"/>
      <c r="AA52" s="6"/>
      <c r="AB52" s="6"/>
      <c r="AC52" s="81">
        <f t="shared" si="3"/>
        <v>4201.4519056261342</v>
      </c>
      <c r="AD52" s="57">
        <f t="shared" si="4"/>
        <v>1680.5807622504537</v>
      </c>
      <c r="AE52" s="1"/>
      <c r="AF52" s="1"/>
      <c r="AG52" s="1"/>
      <c r="AH52" s="1" t="s">
        <v>49</v>
      </c>
      <c r="AI52" s="1"/>
      <c r="AJ52" s="1"/>
      <c r="AK52" s="1"/>
      <c r="AL52" s="1"/>
      <c r="AM52" s="1"/>
      <c r="AN52" s="59">
        <f t="shared" si="5"/>
        <v>57855</v>
      </c>
      <c r="AO52" s="60">
        <f t="shared" si="6"/>
        <v>3705.22</v>
      </c>
    </row>
    <row r="53" spans="1:42" customFormat="1" ht="15" hidden="1" x14ac:dyDescent="0.25">
      <c r="A53" s="1"/>
      <c r="B53" s="1" t="s">
        <v>38</v>
      </c>
      <c r="C53" s="4" t="s">
        <v>198</v>
      </c>
      <c r="D53" s="15" t="s">
        <v>291</v>
      </c>
      <c r="E53" s="4" t="s">
        <v>292</v>
      </c>
      <c r="F53" s="11" t="s">
        <v>293</v>
      </c>
      <c r="G53" s="1" t="s">
        <v>294</v>
      </c>
      <c r="H53" s="1"/>
      <c r="I53" s="4" t="s">
        <v>195</v>
      </c>
      <c r="J53" s="5">
        <v>28250883</v>
      </c>
      <c r="K53" s="5">
        <v>3162351933</v>
      </c>
      <c r="L53" s="4" t="s">
        <v>295</v>
      </c>
      <c r="M53" s="4" t="s">
        <v>251</v>
      </c>
      <c r="N53" s="4" t="s">
        <v>48</v>
      </c>
      <c r="O53" s="4">
        <v>0</v>
      </c>
      <c r="P53" s="4">
        <v>4</v>
      </c>
      <c r="Q53" s="4">
        <v>2.0099999999999998</v>
      </c>
      <c r="R53" s="6">
        <v>1.5</v>
      </c>
      <c r="S53" s="6">
        <v>0</v>
      </c>
      <c r="T53" s="6">
        <v>0</v>
      </c>
      <c r="U53" s="6">
        <v>0</v>
      </c>
      <c r="V53" s="6"/>
      <c r="W53" s="6"/>
      <c r="X53" s="6"/>
      <c r="Y53" s="6"/>
      <c r="Z53" s="6"/>
      <c r="AA53" s="6"/>
      <c r="AB53" s="6"/>
      <c r="AC53" s="81">
        <f t="shared" si="3"/>
        <v>2520.8711433756803</v>
      </c>
      <c r="AD53" s="57">
        <f t="shared" si="4"/>
        <v>1680.5807622504535</v>
      </c>
      <c r="AE53" s="1"/>
      <c r="AF53" s="1"/>
      <c r="AG53" s="1"/>
      <c r="AH53" s="1" t="s">
        <v>49</v>
      </c>
      <c r="AI53" s="1"/>
      <c r="AJ53" s="1"/>
      <c r="AK53" s="1"/>
      <c r="AL53" s="1"/>
      <c r="AM53" s="1"/>
      <c r="AN53" s="59">
        <f t="shared" si="5"/>
        <v>34713</v>
      </c>
      <c r="AO53" s="60">
        <f t="shared" si="6"/>
        <v>3704.22</v>
      </c>
    </row>
    <row r="54" spans="1:42" ht="18.75" x14ac:dyDescent="0.3">
      <c r="A54" s="1"/>
      <c r="B54" s="1" t="s">
        <v>38</v>
      </c>
      <c r="C54" s="92" t="s">
        <v>72</v>
      </c>
      <c r="D54" s="134" t="s">
        <v>1263</v>
      </c>
      <c r="E54" s="185" t="s">
        <v>1264</v>
      </c>
      <c r="F54" s="134" t="s">
        <v>1265</v>
      </c>
      <c r="G54" s="134" t="s">
        <v>298</v>
      </c>
      <c r="H54" s="134" t="s">
        <v>264</v>
      </c>
      <c r="I54" s="95"/>
      <c r="J54" s="134">
        <v>91074157</v>
      </c>
      <c r="K54" s="93">
        <v>3155712010</v>
      </c>
      <c r="L54" s="93" t="s">
        <v>276</v>
      </c>
      <c r="M54" s="134" t="s">
        <v>65</v>
      </c>
      <c r="N54" s="110" t="s">
        <v>48</v>
      </c>
      <c r="O54" s="1"/>
      <c r="P54" s="1"/>
      <c r="Q54" s="93">
        <v>3</v>
      </c>
      <c r="R54" s="93">
        <v>2.64</v>
      </c>
      <c r="S54" s="1"/>
      <c r="T54" s="1"/>
      <c r="U54" s="1"/>
      <c r="V54" s="136">
        <f>AC54-W54-X54-Y54-Z54-AA54-AB54</f>
        <v>3171</v>
      </c>
      <c r="W54" s="136"/>
      <c r="X54" s="136">
        <v>593</v>
      </c>
      <c r="Y54" s="136">
        <v>592</v>
      </c>
      <c r="Z54" s="136"/>
      <c r="AA54" s="136"/>
      <c r="AB54" s="44"/>
      <c r="AC54" s="98">
        <f>+R54*1650</f>
        <v>4356</v>
      </c>
      <c r="AD54" s="1"/>
      <c r="AE54" s="1"/>
      <c r="AF54" s="1"/>
      <c r="AG54" s="1"/>
      <c r="AH54" s="95" t="s">
        <v>985</v>
      </c>
      <c r="AI54" s="1"/>
      <c r="AJ54" s="1"/>
      <c r="AK54" s="1"/>
      <c r="AL54" s="1"/>
      <c r="AM54" s="1"/>
    </row>
    <row r="55" spans="1:42" ht="18.75" x14ac:dyDescent="0.3">
      <c r="A55" s="1"/>
      <c r="B55" s="1" t="s">
        <v>38</v>
      </c>
      <c r="C55" s="92" t="s">
        <v>72</v>
      </c>
      <c r="D55" s="134" t="s">
        <v>1076</v>
      </c>
      <c r="E55" s="188" t="s">
        <v>1077</v>
      </c>
      <c r="F55" s="94" t="s">
        <v>302</v>
      </c>
      <c r="G55" s="94" t="s">
        <v>390</v>
      </c>
      <c r="H55" s="94" t="s">
        <v>77</v>
      </c>
      <c r="I55" s="92" t="s">
        <v>45</v>
      </c>
      <c r="J55" s="135">
        <v>19183869</v>
      </c>
      <c r="K55" s="97">
        <v>3166101011</v>
      </c>
      <c r="L55" s="92" t="s">
        <v>1078</v>
      </c>
      <c r="M55" s="94" t="s">
        <v>65</v>
      </c>
      <c r="N55" s="92" t="s">
        <v>48</v>
      </c>
      <c r="O55" s="4">
        <v>0</v>
      </c>
      <c r="P55" s="4">
        <v>16</v>
      </c>
      <c r="Q55" s="92">
        <v>23</v>
      </c>
      <c r="R55" s="99">
        <v>16</v>
      </c>
      <c r="S55" s="6">
        <v>1580</v>
      </c>
      <c r="T55" s="6">
        <v>64.462299999999999</v>
      </c>
      <c r="U55" s="6">
        <v>-73.080299999999994</v>
      </c>
      <c r="V55" s="136">
        <f>AC55-W55-X55-Y55-Z55-AA55-AB55</f>
        <v>35440</v>
      </c>
      <c r="W55" s="136">
        <v>560</v>
      </c>
      <c r="X55" s="136"/>
      <c r="Y55" s="136"/>
      <c r="Z55" s="136"/>
      <c r="AA55" s="136"/>
      <c r="AB55" s="137"/>
      <c r="AC55" s="138">
        <v>36000</v>
      </c>
      <c r="AD55" s="13"/>
      <c r="AE55" s="14">
        <v>90000</v>
      </c>
      <c r="AF55" s="4">
        <v>0</v>
      </c>
      <c r="AG55" s="4">
        <v>0</v>
      </c>
      <c r="AH55" s="92" t="s">
        <v>549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</row>
    <row r="56" spans="1:42" ht="18.75" x14ac:dyDescent="0.3">
      <c r="A56" s="1"/>
      <c r="B56" s="1" t="s">
        <v>38</v>
      </c>
      <c r="C56" s="92" t="s">
        <v>58</v>
      </c>
      <c r="D56" s="134" t="s">
        <v>356</v>
      </c>
      <c r="E56" s="188" t="s">
        <v>241</v>
      </c>
      <c r="F56" s="100" t="s">
        <v>244</v>
      </c>
      <c r="G56" s="98" t="s">
        <v>357</v>
      </c>
      <c r="H56" s="98" t="s">
        <v>211</v>
      </c>
      <c r="I56" s="92" t="s">
        <v>45</v>
      </c>
      <c r="J56" s="135">
        <v>5744480</v>
      </c>
      <c r="K56" s="97">
        <v>3125529152</v>
      </c>
      <c r="L56" s="92" t="s">
        <v>358</v>
      </c>
      <c r="M56" s="94" t="s">
        <v>65</v>
      </c>
      <c r="N56" s="92" t="s">
        <v>48</v>
      </c>
      <c r="O56" s="4">
        <v>0</v>
      </c>
      <c r="P56" s="4">
        <v>8</v>
      </c>
      <c r="Q56" s="92">
        <v>15.01</v>
      </c>
      <c r="R56" s="99">
        <v>7</v>
      </c>
      <c r="S56" s="6">
        <v>1516</v>
      </c>
      <c r="T56" s="6">
        <v>6.4706999999999999</v>
      </c>
      <c r="U56" s="6">
        <v>-73.105000000000004</v>
      </c>
      <c r="V56" s="136">
        <f>AC56-W56-X56-Y56-Z56-AA56-AB56</f>
        <v>9988.0653357531737</v>
      </c>
      <c r="W56" s="136">
        <v>580</v>
      </c>
      <c r="X56" s="136">
        <v>600</v>
      </c>
      <c r="Y56" s="136">
        <v>596</v>
      </c>
      <c r="Z56" s="136"/>
      <c r="AA56" s="136"/>
      <c r="AB56" s="137"/>
      <c r="AC56" s="159">
        <f t="shared" ref="AC56:AC61" si="7">(3704/2.204)*R56</f>
        <v>11764.065335753174</v>
      </c>
      <c r="AD56" s="57">
        <f>+AC56/R56</f>
        <v>1680.5807622504533</v>
      </c>
      <c r="AE56" s="1"/>
      <c r="AF56" s="1"/>
      <c r="AG56" s="1"/>
      <c r="AH56" s="95" t="s">
        <v>49</v>
      </c>
      <c r="AI56" s="1"/>
      <c r="AJ56" s="1"/>
      <c r="AK56" s="1"/>
      <c r="AL56" s="1"/>
      <c r="AM56" s="1"/>
      <c r="AN56" s="59">
        <f t="shared" ref="AN56:AN61" si="8">23142*R56</f>
        <v>161994</v>
      </c>
      <c r="AO56" s="60">
        <f t="shared" ref="AO56:AO61" si="9">3702.72+R56</f>
        <v>3709.72</v>
      </c>
    </row>
    <row r="57" spans="1:42" customFormat="1" ht="15" hidden="1" x14ac:dyDescent="0.25">
      <c r="A57" s="1"/>
      <c r="B57" s="1" t="s">
        <v>38</v>
      </c>
      <c r="C57" s="4" t="s">
        <v>58</v>
      </c>
      <c r="D57" s="15" t="s">
        <v>310</v>
      </c>
      <c r="E57" s="4" t="s">
        <v>311</v>
      </c>
      <c r="F57" s="11" t="s">
        <v>312</v>
      </c>
      <c r="G57" s="1" t="s">
        <v>92</v>
      </c>
      <c r="H57" s="1" t="s">
        <v>313</v>
      </c>
      <c r="I57" s="4" t="s">
        <v>45</v>
      </c>
      <c r="J57" s="5">
        <v>13855610</v>
      </c>
      <c r="K57" s="5">
        <v>3182988123</v>
      </c>
      <c r="L57" s="4" t="s">
        <v>241</v>
      </c>
      <c r="M57" s="4" t="s">
        <v>47</v>
      </c>
      <c r="N57" s="4" t="s">
        <v>48</v>
      </c>
      <c r="O57" s="4">
        <v>0</v>
      </c>
      <c r="P57" s="4">
        <v>10</v>
      </c>
      <c r="Q57" s="4">
        <v>4.01</v>
      </c>
      <c r="R57" s="6">
        <v>4</v>
      </c>
      <c r="S57" s="6">
        <v>1816</v>
      </c>
      <c r="T57" s="6">
        <v>64.385999999999996</v>
      </c>
      <c r="U57" s="6">
        <v>-73.084999999999994</v>
      </c>
      <c r="V57" s="6"/>
      <c r="W57" s="6"/>
      <c r="X57" s="6"/>
      <c r="Y57" s="6"/>
      <c r="Z57" s="6"/>
      <c r="AA57" s="6"/>
      <c r="AB57" s="6"/>
      <c r="AC57" s="81">
        <f t="shared" si="7"/>
        <v>6722.3230490018141</v>
      </c>
      <c r="AD57" s="57">
        <f>+AC57/R57</f>
        <v>1680.5807622504535</v>
      </c>
      <c r="AE57" s="1"/>
      <c r="AF57" s="1"/>
      <c r="AG57" s="1"/>
      <c r="AH57" s="1" t="s">
        <v>49</v>
      </c>
      <c r="AI57" s="1"/>
      <c r="AJ57" s="1"/>
      <c r="AK57" s="1"/>
      <c r="AL57" s="1"/>
      <c r="AM57" s="1"/>
      <c r="AN57" s="59">
        <f t="shared" si="8"/>
        <v>92568</v>
      </c>
      <c r="AO57" s="60">
        <f t="shared" si="9"/>
        <v>3706.72</v>
      </c>
    </row>
    <row r="58" spans="1:42" customFormat="1" ht="15" hidden="1" x14ac:dyDescent="0.25">
      <c r="A58" s="1"/>
      <c r="B58" s="1" t="s">
        <v>38</v>
      </c>
      <c r="C58" s="4" t="s">
        <v>58</v>
      </c>
      <c r="D58" s="15" t="s">
        <v>314</v>
      </c>
      <c r="E58" s="4" t="s">
        <v>239</v>
      </c>
      <c r="F58" s="24" t="s">
        <v>61</v>
      </c>
      <c r="G58" s="1" t="s">
        <v>240</v>
      </c>
      <c r="H58" s="1" t="s">
        <v>315</v>
      </c>
      <c r="I58" s="4" t="s">
        <v>45</v>
      </c>
      <c r="J58" s="5">
        <v>13855567</v>
      </c>
      <c r="K58" s="5" t="s">
        <v>316</v>
      </c>
      <c r="L58" s="4" t="s">
        <v>241</v>
      </c>
      <c r="M58" s="4" t="s">
        <v>47</v>
      </c>
      <c r="N58" s="4" t="s">
        <v>48</v>
      </c>
      <c r="O58" s="4">
        <v>0</v>
      </c>
      <c r="P58" s="4">
        <v>6</v>
      </c>
      <c r="Q58" s="4">
        <v>1.51</v>
      </c>
      <c r="R58" s="6">
        <v>1.5</v>
      </c>
      <c r="S58" s="6">
        <v>1720</v>
      </c>
      <c r="T58" s="6">
        <v>6.4040999999999997</v>
      </c>
      <c r="U58" s="6">
        <v>-73.0779</v>
      </c>
      <c r="V58" s="6"/>
      <c r="W58" s="6"/>
      <c r="X58" s="6"/>
      <c r="Y58" s="6"/>
      <c r="Z58" s="6"/>
      <c r="AA58" s="6"/>
      <c r="AB58" s="6"/>
      <c r="AC58" s="81">
        <f t="shared" si="7"/>
        <v>2520.8711433756803</v>
      </c>
      <c r="AD58" s="57">
        <f>+AC58/R58</f>
        <v>1680.5807622504535</v>
      </c>
      <c r="AE58" s="1"/>
      <c r="AF58" s="1"/>
      <c r="AG58" s="1"/>
      <c r="AH58" s="1" t="s">
        <v>49</v>
      </c>
      <c r="AI58" s="1"/>
      <c r="AJ58" s="1"/>
      <c r="AK58" s="1"/>
      <c r="AL58" s="1"/>
      <c r="AM58" s="1"/>
      <c r="AN58" s="59">
        <f t="shared" si="8"/>
        <v>34713</v>
      </c>
      <c r="AO58" s="60">
        <f t="shared" si="9"/>
        <v>3704.22</v>
      </c>
    </row>
    <row r="59" spans="1:42" customFormat="1" ht="15" hidden="1" x14ac:dyDescent="0.25">
      <c r="A59" s="1"/>
      <c r="B59" s="1" t="s">
        <v>38</v>
      </c>
      <c r="C59" s="4" t="s">
        <v>198</v>
      </c>
      <c r="D59" s="15" t="s">
        <v>317</v>
      </c>
      <c r="E59" s="4" t="s">
        <v>318</v>
      </c>
      <c r="F59" s="11" t="s">
        <v>319</v>
      </c>
      <c r="G59" s="1" t="s">
        <v>320</v>
      </c>
      <c r="H59" s="1" t="s">
        <v>321</v>
      </c>
      <c r="I59" s="4" t="s">
        <v>45</v>
      </c>
      <c r="J59" s="5">
        <v>13716052</v>
      </c>
      <c r="K59" s="5">
        <v>3115228867</v>
      </c>
      <c r="L59" s="4" t="s">
        <v>322</v>
      </c>
      <c r="M59" s="4" t="s">
        <v>323</v>
      </c>
      <c r="N59" s="4" t="s">
        <v>48</v>
      </c>
      <c r="O59" s="4">
        <v>0</v>
      </c>
      <c r="P59" s="4">
        <v>8</v>
      </c>
      <c r="Q59" s="4">
        <v>60.01</v>
      </c>
      <c r="R59" s="6">
        <v>3</v>
      </c>
      <c r="S59" s="6">
        <v>1516</v>
      </c>
      <c r="T59" s="6">
        <v>64.227900000000005</v>
      </c>
      <c r="U59" s="6">
        <v>-73.410700000000006</v>
      </c>
      <c r="V59" s="6"/>
      <c r="W59" s="6"/>
      <c r="X59" s="6"/>
      <c r="Y59" s="6"/>
      <c r="Z59" s="6"/>
      <c r="AA59" s="6"/>
      <c r="AB59" s="6"/>
      <c r="AC59" s="81">
        <f t="shared" si="7"/>
        <v>5041.7422867513606</v>
      </c>
      <c r="AD59" s="57">
        <f>+AC59/R59</f>
        <v>1680.5807622504535</v>
      </c>
      <c r="AE59" s="1"/>
      <c r="AF59" s="1"/>
      <c r="AG59" s="1"/>
      <c r="AH59" s="1" t="s">
        <v>49</v>
      </c>
      <c r="AI59" s="1"/>
      <c r="AJ59" s="1"/>
      <c r="AK59" s="1"/>
      <c r="AL59" s="1"/>
      <c r="AM59" s="1"/>
      <c r="AN59" s="59">
        <f t="shared" si="8"/>
        <v>69426</v>
      </c>
      <c r="AO59" s="60">
        <f t="shared" si="9"/>
        <v>3705.72</v>
      </c>
    </row>
    <row r="60" spans="1:42" customFormat="1" ht="15" hidden="1" x14ac:dyDescent="0.25">
      <c r="A60" s="1"/>
      <c r="B60" s="1" t="s">
        <v>38</v>
      </c>
      <c r="C60" s="4" t="s">
        <v>324</v>
      </c>
      <c r="D60" s="15" t="s">
        <v>325</v>
      </c>
      <c r="E60" s="4" t="s">
        <v>326</v>
      </c>
      <c r="F60" s="11" t="s">
        <v>327</v>
      </c>
      <c r="G60" s="1" t="s">
        <v>43</v>
      </c>
      <c r="H60" s="1"/>
      <c r="I60" s="4" t="s">
        <v>45</v>
      </c>
      <c r="J60" s="5">
        <v>5784599</v>
      </c>
      <c r="K60" s="5">
        <v>3124172322</v>
      </c>
      <c r="L60" s="4" t="s">
        <v>304</v>
      </c>
      <c r="M60" s="4" t="s">
        <v>328</v>
      </c>
      <c r="N60" s="4" t="s">
        <v>305</v>
      </c>
      <c r="O60" s="4">
        <v>0</v>
      </c>
      <c r="P60" s="4">
        <v>5</v>
      </c>
      <c r="Q60" s="4">
        <v>2.02</v>
      </c>
      <c r="R60" s="6">
        <v>2</v>
      </c>
      <c r="S60" s="6">
        <v>1535</v>
      </c>
      <c r="T60" s="6">
        <v>6.4371999999999998</v>
      </c>
      <c r="U60" s="6">
        <v>-73.127099999999999</v>
      </c>
      <c r="V60" s="6"/>
      <c r="W60" s="6"/>
      <c r="X60" s="6"/>
      <c r="Y60" s="6"/>
      <c r="Z60" s="6"/>
      <c r="AA60" s="6"/>
      <c r="AB60" s="6"/>
      <c r="AC60" s="81">
        <f t="shared" si="7"/>
        <v>3361.161524500907</v>
      </c>
      <c r="AD60" s="57">
        <f>+AC60/R60</f>
        <v>1680.5807622504535</v>
      </c>
      <c r="AE60" s="1"/>
      <c r="AF60" s="1"/>
      <c r="AG60" s="1"/>
      <c r="AH60" s="1" t="s">
        <v>49</v>
      </c>
      <c r="AI60" s="1"/>
      <c r="AJ60" s="1"/>
      <c r="AK60" s="1"/>
      <c r="AL60" s="1"/>
      <c r="AM60" s="1"/>
      <c r="AN60" s="59">
        <f t="shared" si="8"/>
        <v>46284</v>
      </c>
      <c r="AO60" s="60">
        <f t="shared" si="9"/>
        <v>3704.72</v>
      </c>
      <c r="AP60" t="s">
        <v>120</v>
      </c>
    </row>
    <row r="61" spans="1:42" ht="18.75" x14ac:dyDescent="0.3">
      <c r="A61" s="1"/>
      <c r="B61" s="1" t="s">
        <v>38</v>
      </c>
      <c r="C61" s="92" t="s">
        <v>58</v>
      </c>
      <c r="D61" s="134" t="s">
        <v>114</v>
      </c>
      <c r="E61" s="98" t="s">
        <v>97</v>
      </c>
      <c r="F61" s="98" t="s">
        <v>115</v>
      </c>
      <c r="G61" s="98" t="s">
        <v>116</v>
      </c>
      <c r="H61" s="98" t="s">
        <v>117</v>
      </c>
      <c r="I61" s="95"/>
      <c r="J61" s="98">
        <v>1100948197</v>
      </c>
      <c r="K61" s="95"/>
      <c r="L61" s="95" t="s">
        <v>118</v>
      </c>
      <c r="M61" s="98" t="s">
        <v>119</v>
      </c>
      <c r="N61" s="95" t="s">
        <v>48</v>
      </c>
      <c r="O61" s="1"/>
      <c r="P61" s="1">
        <v>4</v>
      </c>
      <c r="Q61" s="95">
        <v>100</v>
      </c>
      <c r="R61" s="95">
        <v>95</v>
      </c>
      <c r="S61" s="1"/>
      <c r="T61" s="1"/>
      <c r="U61" s="1"/>
      <c r="V61" s="136">
        <f>AC61-W61-X61-Y61-Z61-AA61-AB61</f>
        <v>158496.17241379307</v>
      </c>
      <c r="W61" s="136">
        <v>599</v>
      </c>
      <c r="X61" s="136"/>
      <c r="Y61" s="136"/>
      <c r="Z61" s="136"/>
      <c r="AA61" s="136"/>
      <c r="AB61" s="44">
        <v>560</v>
      </c>
      <c r="AC61" s="159">
        <f t="shared" si="7"/>
        <v>159655.17241379307</v>
      </c>
      <c r="AD61" s="58">
        <v>550000</v>
      </c>
      <c r="AE61" s="1"/>
      <c r="AF61" s="1"/>
      <c r="AG61" s="1"/>
      <c r="AH61" s="95" t="s">
        <v>49</v>
      </c>
      <c r="AI61" s="1"/>
      <c r="AJ61" s="1"/>
      <c r="AK61" s="1"/>
      <c r="AL61" s="1"/>
      <c r="AM61" s="1"/>
      <c r="AN61" s="59">
        <f t="shared" si="8"/>
        <v>2198490</v>
      </c>
      <c r="AO61" s="60">
        <f t="shared" si="9"/>
        <v>3797.72</v>
      </c>
      <c r="AP61" t="s">
        <v>120</v>
      </c>
    </row>
    <row r="62" spans="1:42" ht="18.75" x14ac:dyDescent="0.3">
      <c r="A62" s="1"/>
      <c r="B62" s="1" t="s">
        <v>38</v>
      </c>
      <c r="C62" s="92" t="s">
        <v>72</v>
      </c>
      <c r="D62" s="134" t="s">
        <v>1226</v>
      </c>
      <c r="E62" s="188" t="s">
        <v>1227</v>
      </c>
      <c r="F62" s="94" t="s">
        <v>1228</v>
      </c>
      <c r="G62" s="94" t="s">
        <v>157</v>
      </c>
      <c r="H62" s="94" t="s">
        <v>452</v>
      </c>
      <c r="I62" s="92" t="s">
        <v>45</v>
      </c>
      <c r="J62" s="135">
        <v>5579755</v>
      </c>
      <c r="K62" s="97">
        <v>3123500450</v>
      </c>
      <c r="L62" s="92" t="s">
        <v>445</v>
      </c>
      <c r="M62" s="94" t="s">
        <v>119</v>
      </c>
      <c r="N62" s="92" t="s">
        <v>48</v>
      </c>
      <c r="O62" s="4">
        <v>0</v>
      </c>
      <c r="P62" s="4">
        <v>18</v>
      </c>
      <c r="Q62" s="92">
        <v>12</v>
      </c>
      <c r="R62" s="99">
        <v>11.98</v>
      </c>
      <c r="S62" s="6">
        <v>1424</v>
      </c>
      <c r="T62" s="6">
        <v>6.4730999999999996</v>
      </c>
      <c r="U62" s="6">
        <v>-73.140500000000003</v>
      </c>
      <c r="V62" s="136">
        <f>AC62-W62-X62-Y62-Z62-AA62-AB62</f>
        <v>23138</v>
      </c>
      <c r="W62" s="136">
        <v>128</v>
      </c>
      <c r="X62" s="136">
        <v>134</v>
      </c>
      <c r="Y62" s="136">
        <v>600</v>
      </c>
      <c r="Z62" s="136"/>
      <c r="AA62" s="136"/>
      <c r="AB62" s="137"/>
      <c r="AC62" s="138">
        <v>24000</v>
      </c>
      <c r="AD62" s="13"/>
      <c r="AE62" s="14">
        <v>59900</v>
      </c>
      <c r="AF62" s="4">
        <v>0</v>
      </c>
      <c r="AG62" s="4">
        <v>0</v>
      </c>
      <c r="AH62" s="92" t="s">
        <v>549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</row>
    <row r="63" spans="1:42" ht="18.75" x14ac:dyDescent="0.3">
      <c r="A63" s="1"/>
      <c r="B63" s="1" t="s">
        <v>38</v>
      </c>
      <c r="C63" s="92" t="s">
        <v>58</v>
      </c>
      <c r="D63" s="134" t="s">
        <v>334</v>
      </c>
      <c r="E63" s="94" t="s">
        <v>335</v>
      </c>
      <c r="F63" s="94" t="s">
        <v>218</v>
      </c>
      <c r="G63" s="98" t="s">
        <v>336</v>
      </c>
      <c r="H63" s="98" t="s">
        <v>337</v>
      </c>
      <c r="I63" s="92" t="s">
        <v>45</v>
      </c>
      <c r="J63" s="135">
        <v>5784337</v>
      </c>
      <c r="K63" s="97">
        <v>3125602309</v>
      </c>
      <c r="L63" s="92" t="s">
        <v>338</v>
      </c>
      <c r="M63" s="94" t="s">
        <v>65</v>
      </c>
      <c r="N63" s="92" t="s">
        <v>48</v>
      </c>
      <c r="O63" s="4">
        <v>0</v>
      </c>
      <c r="P63" s="4">
        <v>2</v>
      </c>
      <c r="Q63" s="92">
        <v>2</v>
      </c>
      <c r="R63" s="99">
        <v>1.5</v>
      </c>
      <c r="S63" s="6">
        <v>1310</v>
      </c>
      <c r="T63" s="6">
        <v>6.4207999999999998</v>
      </c>
      <c r="U63" s="6">
        <v>-73.153099999999995</v>
      </c>
      <c r="V63" s="136">
        <f>AC63-W63-X63-Y63-Z63-AA63-AB63</f>
        <v>1552.8711433756803</v>
      </c>
      <c r="W63" s="136"/>
      <c r="X63" s="136">
        <v>380</v>
      </c>
      <c r="Y63" s="136">
        <v>588</v>
      </c>
      <c r="Z63" s="136"/>
      <c r="AA63" s="136"/>
      <c r="AB63" s="137"/>
      <c r="AC63" s="159">
        <f>(3704/2.204)*R63</f>
        <v>2520.8711433756803</v>
      </c>
      <c r="AD63" s="57">
        <f>+AC63/R63</f>
        <v>1680.5807622504535</v>
      </c>
      <c r="AE63" s="1"/>
      <c r="AF63" s="1"/>
      <c r="AG63" s="1"/>
      <c r="AH63" s="95" t="s">
        <v>49</v>
      </c>
      <c r="AI63" s="1"/>
      <c r="AJ63" s="1"/>
      <c r="AK63" s="1"/>
      <c r="AL63" s="1"/>
      <c r="AM63" s="1"/>
      <c r="AN63" s="59">
        <f>23142*R63</f>
        <v>34713</v>
      </c>
      <c r="AO63" s="60">
        <f>3702.72+R63</f>
        <v>3704.22</v>
      </c>
    </row>
    <row r="64" spans="1:42" ht="18.75" x14ac:dyDescent="0.3">
      <c r="A64" s="1"/>
      <c r="B64" s="1" t="s">
        <v>38</v>
      </c>
      <c r="C64" s="92" t="s">
        <v>72</v>
      </c>
      <c r="D64" s="134" t="s">
        <v>1234</v>
      </c>
      <c r="E64" s="188" t="s">
        <v>1235</v>
      </c>
      <c r="F64" s="94" t="s">
        <v>1236</v>
      </c>
      <c r="G64" s="94" t="s">
        <v>117</v>
      </c>
      <c r="H64" s="94" t="s">
        <v>183</v>
      </c>
      <c r="I64" s="92" t="s">
        <v>45</v>
      </c>
      <c r="J64" s="135">
        <v>5784962</v>
      </c>
      <c r="K64" s="97">
        <v>3123346886</v>
      </c>
      <c r="L64" s="92" t="s">
        <v>276</v>
      </c>
      <c r="M64" s="94" t="s">
        <v>94</v>
      </c>
      <c r="N64" s="92" t="s">
        <v>48</v>
      </c>
      <c r="O64" s="4">
        <v>0</v>
      </c>
      <c r="P64" s="4">
        <v>7</v>
      </c>
      <c r="Q64" s="92">
        <v>7.3100000000000005</v>
      </c>
      <c r="R64" s="99">
        <v>6</v>
      </c>
      <c r="S64" s="6">
        <v>1343</v>
      </c>
      <c r="T64" s="6">
        <v>6.4562999999999997</v>
      </c>
      <c r="U64" s="6">
        <v>-73.155199999999994</v>
      </c>
      <c r="V64" s="136">
        <f>AC64-W64-X64-Y64-Z64-AA64-AB64</f>
        <v>8850</v>
      </c>
      <c r="W64" s="136">
        <v>550</v>
      </c>
      <c r="X64" s="136">
        <v>600</v>
      </c>
      <c r="Y64" s="136"/>
      <c r="Z64" s="136"/>
      <c r="AA64" s="136"/>
      <c r="AB64" s="137"/>
      <c r="AC64" s="138">
        <v>10000</v>
      </c>
      <c r="AD64" s="13"/>
      <c r="AE64" s="14">
        <v>32400</v>
      </c>
      <c r="AF64" s="4">
        <v>0</v>
      </c>
      <c r="AG64" s="4">
        <v>0</v>
      </c>
      <c r="AH64" s="92" t="s">
        <v>549</v>
      </c>
      <c r="AI64" s="4" t="s">
        <v>553</v>
      </c>
      <c r="AJ64" s="4">
        <v>0</v>
      </c>
      <c r="AK64" s="4">
        <v>0</v>
      </c>
      <c r="AL64" s="4">
        <v>0</v>
      </c>
      <c r="AM64" s="4">
        <v>0</v>
      </c>
    </row>
    <row r="65" spans="1:41" s="25" customFormat="1" ht="15" hidden="1" x14ac:dyDescent="0.25">
      <c r="A65" s="1"/>
      <c r="B65" s="1" t="s">
        <v>38</v>
      </c>
      <c r="C65" s="4" t="s">
        <v>58</v>
      </c>
      <c r="D65" s="15" t="s">
        <v>345</v>
      </c>
      <c r="E65" s="4" t="s">
        <v>346</v>
      </c>
      <c r="F65" s="11" t="s">
        <v>347</v>
      </c>
      <c r="G65" s="1" t="s">
        <v>168</v>
      </c>
      <c r="H65" s="1" t="s">
        <v>348</v>
      </c>
      <c r="I65" s="4" t="s">
        <v>45</v>
      </c>
      <c r="J65" s="5">
        <v>5783721</v>
      </c>
      <c r="K65" s="5">
        <v>3202942503</v>
      </c>
      <c r="L65" s="4" t="s">
        <v>304</v>
      </c>
      <c r="M65" s="4" t="s">
        <v>328</v>
      </c>
      <c r="N65" s="4" t="s">
        <v>305</v>
      </c>
      <c r="O65" s="4">
        <v>0</v>
      </c>
      <c r="P65" s="4">
        <v>3</v>
      </c>
      <c r="Q65" s="4">
        <v>2.0099999999999998</v>
      </c>
      <c r="R65" s="6">
        <v>1.5</v>
      </c>
      <c r="S65" s="6">
        <v>1430</v>
      </c>
      <c r="T65" s="6">
        <v>6.4545000000000003</v>
      </c>
      <c r="U65" s="6">
        <v>-73.125299999999996</v>
      </c>
      <c r="V65" s="6"/>
      <c r="W65" s="6"/>
      <c r="X65" s="6"/>
      <c r="Y65" s="6"/>
      <c r="Z65" s="6"/>
      <c r="AA65" s="6"/>
      <c r="AB65" s="6"/>
      <c r="AC65" s="81">
        <f>(3704/2.204)*R65</f>
        <v>2520.8711433756803</v>
      </c>
      <c r="AD65" s="57">
        <f>+AC65/R65</f>
        <v>1680.5807622504535</v>
      </c>
      <c r="AE65" s="1"/>
      <c r="AF65" s="1"/>
      <c r="AG65" s="1"/>
      <c r="AH65" s="1" t="s">
        <v>49</v>
      </c>
      <c r="AI65" s="1"/>
      <c r="AJ65" s="1"/>
      <c r="AK65" s="1"/>
      <c r="AL65" s="1"/>
      <c r="AM65" s="1"/>
      <c r="AN65" s="59">
        <f>23142*R65</f>
        <v>34713</v>
      </c>
      <c r="AO65" s="60">
        <f>3702.72+R65</f>
        <v>3704.22</v>
      </c>
    </row>
    <row r="66" spans="1:41" customFormat="1" ht="15" hidden="1" x14ac:dyDescent="0.25">
      <c r="A66" s="1"/>
      <c r="B66" s="1" t="s">
        <v>38</v>
      </c>
      <c r="C66" s="4" t="s">
        <v>198</v>
      </c>
      <c r="D66" s="15" t="s">
        <v>349</v>
      </c>
      <c r="E66" s="4" t="s">
        <v>350</v>
      </c>
      <c r="F66" s="24" t="s">
        <v>351</v>
      </c>
      <c r="G66" s="1" t="s">
        <v>352</v>
      </c>
      <c r="H66" s="1" t="s">
        <v>353</v>
      </c>
      <c r="I66" s="4" t="s">
        <v>45</v>
      </c>
      <c r="J66" s="5">
        <v>5744697</v>
      </c>
      <c r="K66" s="5">
        <v>3144365015</v>
      </c>
      <c r="L66" s="4" t="s">
        <v>354</v>
      </c>
      <c r="M66" s="4" t="s">
        <v>355</v>
      </c>
      <c r="N66" s="4" t="s">
        <v>48</v>
      </c>
      <c r="O66" s="4">
        <v>0</v>
      </c>
      <c r="P66" s="4">
        <v>9</v>
      </c>
      <c r="Q66" s="4">
        <v>4.0199999999999996</v>
      </c>
      <c r="R66" s="6">
        <v>3.5</v>
      </c>
      <c r="S66" s="6">
        <v>1574</v>
      </c>
      <c r="T66" s="6">
        <v>6.5053999999999998</v>
      </c>
      <c r="U66" s="6">
        <v>-73.191999999999993</v>
      </c>
      <c r="V66" s="6"/>
      <c r="W66" s="6"/>
      <c r="X66" s="6"/>
      <c r="Y66" s="6"/>
      <c r="Z66" s="6"/>
      <c r="AA66" s="6"/>
      <c r="AB66" s="6"/>
      <c r="AC66" s="81">
        <f>(3704/2.204)*R66</f>
        <v>5882.0326678765869</v>
      </c>
      <c r="AD66" s="57">
        <f>+AC66/R66</f>
        <v>1680.5807622504533</v>
      </c>
      <c r="AE66" s="1"/>
      <c r="AF66" s="1"/>
      <c r="AG66" s="1"/>
      <c r="AH66" s="1" t="s">
        <v>49</v>
      </c>
      <c r="AI66" s="1"/>
      <c r="AJ66" s="1"/>
      <c r="AK66" s="1"/>
      <c r="AL66" s="1"/>
      <c r="AM66" s="1"/>
      <c r="AN66" s="59">
        <f>23142*R66</f>
        <v>80997</v>
      </c>
      <c r="AO66" s="60">
        <f>3702.72+R66</f>
        <v>3706.22</v>
      </c>
    </row>
    <row r="67" spans="1:41" ht="18.75" x14ac:dyDescent="0.3">
      <c r="A67" s="1"/>
      <c r="B67" s="1" t="s">
        <v>38</v>
      </c>
      <c r="C67" s="92" t="s">
        <v>72</v>
      </c>
      <c r="D67" s="134" t="s">
        <v>1285</v>
      </c>
      <c r="E67" s="126" t="s">
        <v>1286</v>
      </c>
      <c r="F67" s="134" t="s">
        <v>744</v>
      </c>
      <c r="G67" s="134" t="s">
        <v>109</v>
      </c>
      <c r="H67" s="134" t="s">
        <v>561</v>
      </c>
      <c r="I67" s="95"/>
      <c r="J67" s="134">
        <v>110192109</v>
      </c>
      <c r="K67" s="93">
        <v>3142349183</v>
      </c>
      <c r="L67" s="93" t="s">
        <v>1287</v>
      </c>
      <c r="M67" s="134" t="s">
        <v>119</v>
      </c>
      <c r="N67" s="110" t="s">
        <v>48</v>
      </c>
      <c r="O67" s="1"/>
      <c r="P67" s="1"/>
      <c r="Q67" s="93">
        <v>4.5</v>
      </c>
      <c r="R67" s="93">
        <v>2</v>
      </c>
      <c r="S67" s="1"/>
      <c r="T67" s="1"/>
      <c r="U67" s="1"/>
      <c r="V67" s="136">
        <f>AC67-W67-X67-Y67-Z67-AA67-AB67</f>
        <v>2874</v>
      </c>
      <c r="W67" s="136"/>
      <c r="X67" s="136">
        <v>426</v>
      </c>
      <c r="Y67" s="136"/>
      <c r="Z67" s="136"/>
      <c r="AA67" s="136"/>
      <c r="AB67" s="44"/>
      <c r="AC67" s="98">
        <f>+R67*1650</f>
        <v>3300</v>
      </c>
      <c r="AD67" s="1"/>
      <c r="AE67" s="1"/>
      <c r="AF67" s="1"/>
      <c r="AG67" s="1"/>
      <c r="AH67" s="95" t="s">
        <v>985</v>
      </c>
      <c r="AI67" s="1"/>
      <c r="AJ67" s="1"/>
      <c r="AK67" s="1"/>
      <c r="AL67" s="1"/>
      <c r="AM67" s="1"/>
    </row>
    <row r="68" spans="1:41" customFormat="1" ht="15" hidden="1" x14ac:dyDescent="0.25">
      <c r="A68" s="1"/>
      <c r="B68" s="1" t="s">
        <v>38</v>
      </c>
      <c r="C68" s="4" t="s">
        <v>198</v>
      </c>
      <c r="D68" s="15" t="s">
        <v>359</v>
      </c>
      <c r="E68" s="4" t="s">
        <v>360</v>
      </c>
      <c r="F68" s="24" t="s">
        <v>361</v>
      </c>
      <c r="G68" s="1" t="s">
        <v>285</v>
      </c>
      <c r="H68" s="1" t="s">
        <v>285</v>
      </c>
      <c r="I68" s="4" t="s">
        <v>45</v>
      </c>
      <c r="J68" s="5">
        <v>5742394</v>
      </c>
      <c r="K68" s="5">
        <v>3138016796</v>
      </c>
      <c r="L68" s="4" t="s">
        <v>260</v>
      </c>
      <c r="M68" s="4" t="s">
        <v>251</v>
      </c>
      <c r="N68" s="4" t="s">
        <v>48</v>
      </c>
      <c r="O68" s="4">
        <v>0</v>
      </c>
      <c r="P68" s="4">
        <v>15</v>
      </c>
      <c r="Q68" s="4">
        <v>32</v>
      </c>
      <c r="R68" s="6">
        <v>5</v>
      </c>
      <c r="S68" s="6">
        <v>1548</v>
      </c>
      <c r="T68" s="6">
        <v>6.5182000000000002</v>
      </c>
      <c r="U68" s="6">
        <v>-73.049300000000002</v>
      </c>
      <c r="V68" s="6"/>
      <c r="W68" s="6"/>
      <c r="X68" s="6"/>
      <c r="Y68" s="6"/>
      <c r="Z68" s="6"/>
      <c r="AA68" s="6"/>
      <c r="AB68" s="6"/>
      <c r="AC68" s="81">
        <f>(3704/2.204)*R68</f>
        <v>8402.9038112522685</v>
      </c>
      <c r="AD68" s="57">
        <f>+AC68/R68</f>
        <v>1680.5807622504537</v>
      </c>
      <c r="AE68" s="1"/>
      <c r="AF68" s="1"/>
      <c r="AG68" s="1"/>
      <c r="AH68" s="1" t="s">
        <v>49</v>
      </c>
      <c r="AI68" s="1"/>
      <c r="AJ68" s="1"/>
      <c r="AK68" s="1"/>
      <c r="AL68" s="1"/>
      <c r="AM68" s="1"/>
      <c r="AN68" s="59">
        <f>23142*R68</f>
        <v>115710</v>
      </c>
      <c r="AO68" s="60">
        <f>3702.72+R68</f>
        <v>3707.72</v>
      </c>
    </row>
    <row r="69" spans="1:41" ht="18.75" x14ac:dyDescent="0.3">
      <c r="A69" s="1"/>
      <c r="B69" s="1" t="s">
        <v>38</v>
      </c>
      <c r="C69" s="92" t="s">
        <v>72</v>
      </c>
      <c r="D69" s="134" t="s">
        <v>1123</v>
      </c>
      <c r="E69" s="141" t="s">
        <v>311</v>
      </c>
      <c r="F69" s="94" t="s">
        <v>1124</v>
      </c>
      <c r="G69" s="161" t="s">
        <v>608</v>
      </c>
      <c r="H69" s="161" t="s">
        <v>666</v>
      </c>
      <c r="I69" s="107" t="s">
        <v>195</v>
      </c>
      <c r="J69" s="162">
        <v>37750429</v>
      </c>
      <c r="K69" s="108">
        <v>3224212570</v>
      </c>
      <c r="L69" s="107" t="s">
        <v>1125</v>
      </c>
      <c r="M69" s="161" t="s">
        <v>119</v>
      </c>
      <c r="N69" s="107" t="s">
        <v>48</v>
      </c>
      <c r="O69" s="7">
        <v>0</v>
      </c>
      <c r="P69" s="7">
        <v>5</v>
      </c>
      <c r="Q69" s="107">
        <v>4.05</v>
      </c>
      <c r="R69" s="109">
        <v>4</v>
      </c>
      <c r="S69" s="9">
        <v>1300</v>
      </c>
      <c r="T69" s="9">
        <v>64.436599999999999</v>
      </c>
      <c r="U69" s="9">
        <v>-73.149199999999993</v>
      </c>
      <c r="V69" s="136">
        <f>AC69-W69-X69-Y69-Z69-AA69-AB69</f>
        <v>3910</v>
      </c>
      <c r="W69" s="136">
        <v>590</v>
      </c>
      <c r="X69" s="136">
        <v>500</v>
      </c>
      <c r="Y69" s="136"/>
      <c r="Z69" s="136"/>
      <c r="AA69" s="136"/>
      <c r="AB69" s="163"/>
      <c r="AC69" s="164">
        <v>5000</v>
      </c>
      <c r="AD69" s="22"/>
      <c r="AE69" s="1">
        <v>23000</v>
      </c>
      <c r="AF69" s="7">
        <v>0</v>
      </c>
      <c r="AG69" s="7">
        <v>0</v>
      </c>
      <c r="AH69" s="92" t="s">
        <v>549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</row>
    <row r="70" spans="1:41" s="25" customFormat="1" ht="15" hidden="1" x14ac:dyDescent="0.25">
      <c r="A70" s="1"/>
      <c r="B70" s="1" t="s">
        <v>38</v>
      </c>
      <c r="C70" s="4" t="s">
        <v>207</v>
      </c>
      <c r="D70" s="15" t="s">
        <v>366</v>
      </c>
      <c r="E70" s="4" t="s">
        <v>367</v>
      </c>
      <c r="F70" s="11" t="s">
        <v>368</v>
      </c>
      <c r="G70" s="1" t="s">
        <v>369</v>
      </c>
      <c r="H70" s="1"/>
      <c r="I70" s="4" t="s">
        <v>45</v>
      </c>
      <c r="J70" s="5">
        <v>5575157</v>
      </c>
      <c r="K70" s="5">
        <v>3142165179</v>
      </c>
      <c r="L70" s="4" t="s">
        <v>370</v>
      </c>
      <c r="M70" s="4" t="s">
        <v>215</v>
      </c>
      <c r="N70" s="4" t="s">
        <v>48</v>
      </c>
      <c r="O70" s="4">
        <v>0</v>
      </c>
      <c r="P70" s="4">
        <v>4</v>
      </c>
      <c r="Q70" s="4">
        <v>2.5099999999999998</v>
      </c>
      <c r="R70" s="6">
        <v>1.5</v>
      </c>
      <c r="S70" s="6">
        <v>1603</v>
      </c>
      <c r="T70" s="6">
        <v>6.6676000000000002</v>
      </c>
      <c r="U70" s="6">
        <v>-73.992199999999997</v>
      </c>
      <c r="V70" s="6"/>
      <c r="W70" s="6"/>
      <c r="X70" s="6"/>
      <c r="Y70" s="6"/>
      <c r="Z70" s="6"/>
      <c r="AA70" s="6"/>
      <c r="AB70" s="6"/>
      <c r="AC70" s="81">
        <f t="shared" ref="AC70:AC81" si="10">(3704/2.204)*R70</f>
        <v>2520.8711433756803</v>
      </c>
      <c r="AD70" s="57">
        <f t="shared" ref="AD70:AD81" si="11">+AC70/R70</f>
        <v>1680.5807622504535</v>
      </c>
      <c r="AE70" s="1"/>
      <c r="AF70" s="1"/>
      <c r="AG70" s="1"/>
      <c r="AH70" s="1" t="s">
        <v>49</v>
      </c>
      <c r="AI70" s="1"/>
      <c r="AJ70" s="1"/>
      <c r="AK70" s="1"/>
      <c r="AL70" s="1"/>
      <c r="AM70" s="1"/>
      <c r="AN70" s="59">
        <f t="shared" ref="AN70:AN81" si="12">23142*R70</f>
        <v>34713</v>
      </c>
      <c r="AO70" s="60">
        <f t="shared" ref="AO70:AO81" si="13">3702.72+R70</f>
        <v>3704.22</v>
      </c>
    </row>
    <row r="71" spans="1:41" s="25" customFormat="1" ht="15" hidden="1" x14ac:dyDescent="0.25">
      <c r="A71" s="1"/>
      <c r="B71" s="1" t="s">
        <v>38</v>
      </c>
      <c r="C71" s="4" t="s">
        <v>198</v>
      </c>
      <c r="D71" s="15" t="s">
        <v>371</v>
      </c>
      <c r="E71" s="4" t="s">
        <v>372</v>
      </c>
      <c r="F71" s="11" t="s">
        <v>373</v>
      </c>
      <c r="G71" s="1" t="s">
        <v>374</v>
      </c>
      <c r="H71" s="1"/>
      <c r="I71" s="4" t="s">
        <v>45</v>
      </c>
      <c r="J71" s="5">
        <v>5694068</v>
      </c>
      <c r="K71" s="5">
        <v>3118337042</v>
      </c>
      <c r="L71" s="4" t="s">
        <v>113</v>
      </c>
      <c r="M71" s="4" t="s">
        <v>355</v>
      </c>
      <c r="N71" s="4" t="s">
        <v>48</v>
      </c>
      <c r="O71" s="4">
        <v>0</v>
      </c>
      <c r="P71" s="4">
        <v>6</v>
      </c>
      <c r="Q71" s="4">
        <v>4.01</v>
      </c>
      <c r="R71" s="6">
        <v>2</v>
      </c>
      <c r="S71" s="6">
        <v>0</v>
      </c>
      <c r="T71" s="6">
        <v>0</v>
      </c>
      <c r="U71" s="6">
        <v>0</v>
      </c>
      <c r="V71" s="6"/>
      <c r="W71" s="6"/>
      <c r="X71" s="6"/>
      <c r="Y71" s="6"/>
      <c r="Z71" s="6"/>
      <c r="AA71" s="6"/>
      <c r="AB71" s="6"/>
      <c r="AC71" s="81">
        <f t="shared" si="10"/>
        <v>3361.161524500907</v>
      </c>
      <c r="AD71" s="57">
        <f t="shared" si="11"/>
        <v>1680.5807622504535</v>
      </c>
      <c r="AE71" s="1"/>
      <c r="AF71" s="1"/>
      <c r="AG71" s="1"/>
      <c r="AH71" s="1" t="s">
        <v>49</v>
      </c>
      <c r="AI71" s="1"/>
      <c r="AJ71" s="1"/>
      <c r="AK71" s="1"/>
      <c r="AL71" s="1"/>
      <c r="AM71" s="1"/>
      <c r="AN71" s="59">
        <f t="shared" si="12"/>
        <v>46284</v>
      </c>
      <c r="AO71" s="60">
        <f t="shared" si="13"/>
        <v>3704.72</v>
      </c>
    </row>
    <row r="72" spans="1:41" customFormat="1" ht="15" hidden="1" x14ac:dyDescent="0.25">
      <c r="A72" s="1"/>
      <c r="B72" s="1" t="s">
        <v>38</v>
      </c>
      <c r="C72" s="4" t="s">
        <v>375</v>
      </c>
      <c r="D72" s="15" t="s">
        <v>376</v>
      </c>
      <c r="E72" s="4" t="s">
        <v>377</v>
      </c>
      <c r="F72" s="11" t="s">
        <v>378</v>
      </c>
      <c r="G72" s="1"/>
      <c r="H72" s="1"/>
      <c r="I72" s="4" t="s">
        <v>45</v>
      </c>
      <c r="J72" s="5">
        <v>5575855</v>
      </c>
      <c r="K72" s="5">
        <v>3123091367</v>
      </c>
      <c r="L72" s="4" t="s">
        <v>228</v>
      </c>
      <c r="M72" s="4" t="s">
        <v>215</v>
      </c>
      <c r="N72" s="4" t="s">
        <v>48</v>
      </c>
      <c r="O72" s="4">
        <v>0</v>
      </c>
      <c r="P72" s="4">
        <v>2</v>
      </c>
      <c r="Q72" s="4">
        <v>3</v>
      </c>
      <c r="R72" s="6">
        <v>1.4</v>
      </c>
      <c r="S72" s="6">
        <v>0</v>
      </c>
      <c r="T72" s="6">
        <v>6.7076000000000002</v>
      </c>
      <c r="U72" s="6">
        <v>-73.050700000000006</v>
      </c>
      <c r="V72" s="6"/>
      <c r="W72" s="6"/>
      <c r="X72" s="6"/>
      <c r="Y72" s="6"/>
      <c r="Z72" s="6"/>
      <c r="AA72" s="6"/>
      <c r="AB72" s="6"/>
      <c r="AC72" s="81">
        <f t="shared" si="10"/>
        <v>2352.8130671506347</v>
      </c>
      <c r="AD72" s="57">
        <f t="shared" si="11"/>
        <v>1680.5807622504535</v>
      </c>
      <c r="AE72" s="1"/>
      <c r="AF72" s="1"/>
      <c r="AG72" s="1"/>
      <c r="AH72" s="1" t="s">
        <v>49</v>
      </c>
      <c r="AI72" s="1"/>
      <c r="AJ72" s="1"/>
      <c r="AK72" s="1"/>
      <c r="AL72" s="1"/>
      <c r="AM72" s="1"/>
      <c r="AN72" s="59">
        <f t="shared" si="12"/>
        <v>32398.799999999999</v>
      </c>
      <c r="AO72" s="60">
        <f t="shared" si="13"/>
        <v>3704.12</v>
      </c>
    </row>
    <row r="73" spans="1:41" customFormat="1" ht="15" hidden="1" x14ac:dyDescent="0.25">
      <c r="A73" s="1"/>
      <c r="B73" s="1" t="s">
        <v>38</v>
      </c>
      <c r="C73" s="4" t="s">
        <v>375</v>
      </c>
      <c r="D73" s="15" t="s">
        <v>379</v>
      </c>
      <c r="E73" s="4" t="s">
        <v>380</v>
      </c>
      <c r="F73" s="11" t="s">
        <v>381</v>
      </c>
      <c r="G73" s="1" t="s">
        <v>357</v>
      </c>
      <c r="H73" s="1" t="s">
        <v>382</v>
      </c>
      <c r="I73" s="4" t="s">
        <v>195</v>
      </c>
      <c r="J73" s="5">
        <v>5575686</v>
      </c>
      <c r="K73" s="5">
        <v>3112285863</v>
      </c>
      <c r="L73" s="4" t="s">
        <v>228</v>
      </c>
      <c r="M73" s="4" t="s">
        <v>215</v>
      </c>
      <c r="N73" s="4" t="s">
        <v>48</v>
      </c>
      <c r="O73" s="4">
        <v>0</v>
      </c>
      <c r="P73" s="4">
        <v>8</v>
      </c>
      <c r="Q73" s="4">
        <v>6</v>
      </c>
      <c r="R73" s="6">
        <v>3</v>
      </c>
      <c r="S73" s="6">
        <v>1795</v>
      </c>
      <c r="T73" s="6">
        <v>6.6093000000000002</v>
      </c>
      <c r="U73" s="6">
        <v>-73.044200000000004</v>
      </c>
      <c r="V73" s="6"/>
      <c r="W73" s="6"/>
      <c r="X73" s="6"/>
      <c r="Y73" s="6"/>
      <c r="Z73" s="6"/>
      <c r="AA73" s="6"/>
      <c r="AB73" s="6"/>
      <c r="AC73" s="81">
        <f t="shared" si="10"/>
        <v>5041.7422867513606</v>
      </c>
      <c r="AD73" s="57">
        <f t="shared" si="11"/>
        <v>1680.5807622504535</v>
      </c>
      <c r="AE73" s="1"/>
      <c r="AF73" s="1"/>
      <c r="AG73" s="1"/>
      <c r="AH73" s="1" t="s">
        <v>49</v>
      </c>
      <c r="AI73" s="1"/>
      <c r="AJ73" s="1"/>
      <c r="AK73" s="1"/>
      <c r="AL73" s="1"/>
      <c r="AM73" s="1"/>
      <c r="AN73" s="59">
        <f t="shared" si="12"/>
        <v>69426</v>
      </c>
      <c r="AO73" s="60">
        <f t="shared" si="13"/>
        <v>3705.72</v>
      </c>
    </row>
    <row r="74" spans="1:41" customFormat="1" ht="15" hidden="1" x14ac:dyDescent="0.25">
      <c r="A74" s="1"/>
      <c r="B74" s="33" t="s">
        <v>38</v>
      </c>
      <c r="C74" s="4" t="s">
        <v>207</v>
      </c>
      <c r="D74" s="15" t="s">
        <v>383</v>
      </c>
      <c r="E74" s="34" t="s">
        <v>384</v>
      </c>
      <c r="F74" s="35" t="s">
        <v>385</v>
      </c>
      <c r="G74" s="1" t="s">
        <v>386</v>
      </c>
      <c r="H74" s="1" t="s">
        <v>193</v>
      </c>
      <c r="I74" s="34" t="s">
        <v>45</v>
      </c>
      <c r="J74" s="36">
        <v>5575095</v>
      </c>
      <c r="K74" s="36">
        <v>3126496732</v>
      </c>
      <c r="L74" s="34" t="s">
        <v>387</v>
      </c>
      <c r="M74" s="34" t="s">
        <v>215</v>
      </c>
      <c r="N74" s="34" t="s">
        <v>48</v>
      </c>
      <c r="O74" s="34">
        <v>0</v>
      </c>
      <c r="P74" s="34">
        <v>5</v>
      </c>
      <c r="Q74" s="34">
        <v>16.009999999999998</v>
      </c>
      <c r="R74" s="37">
        <v>3</v>
      </c>
      <c r="S74" s="37">
        <v>1847</v>
      </c>
      <c r="T74" s="37">
        <v>6.6847000000000003</v>
      </c>
      <c r="U74" s="37">
        <v>-73.988500000000002</v>
      </c>
      <c r="V74" s="37"/>
      <c r="W74" s="37"/>
      <c r="X74" s="37"/>
      <c r="Y74" s="37"/>
      <c r="Z74" s="37"/>
      <c r="AA74" s="37"/>
      <c r="AB74" s="37"/>
      <c r="AC74" s="81">
        <f t="shared" si="10"/>
        <v>5041.7422867513606</v>
      </c>
      <c r="AD74" s="57">
        <f t="shared" si="11"/>
        <v>1680.5807622504535</v>
      </c>
      <c r="AE74" s="33"/>
      <c r="AF74" s="33"/>
      <c r="AG74" s="33"/>
      <c r="AH74" s="1" t="s">
        <v>49</v>
      </c>
      <c r="AI74" s="33"/>
      <c r="AJ74" s="33"/>
      <c r="AK74" s="33"/>
      <c r="AL74" s="33"/>
      <c r="AM74" s="33"/>
      <c r="AN74" s="59">
        <f t="shared" si="12"/>
        <v>69426</v>
      </c>
      <c r="AO74" s="60">
        <f t="shared" si="13"/>
        <v>3705.72</v>
      </c>
    </row>
    <row r="75" spans="1:41" s="25" customFormat="1" ht="15" hidden="1" x14ac:dyDescent="0.25">
      <c r="A75" s="32"/>
      <c r="B75" s="1" t="s">
        <v>38</v>
      </c>
      <c r="C75" s="4" t="s">
        <v>207</v>
      </c>
      <c r="D75" s="15" t="s">
        <v>388</v>
      </c>
      <c r="E75" s="4" t="s">
        <v>307</v>
      </c>
      <c r="F75" s="11" t="s">
        <v>389</v>
      </c>
      <c r="G75" s="1" t="s">
        <v>390</v>
      </c>
      <c r="H75" s="1" t="s">
        <v>77</v>
      </c>
      <c r="I75" s="4" t="s">
        <v>45</v>
      </c>
      <c r="J75" s="5">
        <v>5575051</v>
      </c>
      <c r="K75" s="5">
        <v>3108021272</v>
      </c>
      <c r="L75" s="4" t="s">
        <v>214</v>
      </c>
      <c r="M75" s="4" t="s">
        <v>215</v>
      </c>
      <c r="N75" s="4" t="s">
        <v>48</v>
      </c>
      <c r="O75" s="4">
        <v>0</v>
      </c>
      <c r="P75" s="4">
        <v>10</v>
      </c>
      <c r="Q75" s="4">
        <v>2.0099999999999998</v>
      </c>
      <c r="R75" s="6">
        <v>1.5</v>
      </c>
      <c r="S75" s="6">
        <v>1788</v>
      </c>
      <c r="T75" s="6">
        <v>6.6630000000000003</v>
      </c>
      <c r="U75" s="6">
        <v>-73.993099999999998</v>
      </c>
      <c r="V75" s="6"/>
      <c r="W75" s="6"/>
      <c r="X75" s="6"/>
      <c r="Y75" s="6"/>
      <c r="Z75" s="6"/>
      <c r="AA75" s="6"/>
      <c r="AB75" s="6"/>
      <c r="AC75" s="81">
        <f t="shared" si="10"/>
        <v>2520.8711433756803</v>
      </c>
      <c r="AD75" s="57">
        <f t="shared" si="11"/>
        <v>1680.5807622504535</v>
      </c>
      <c r="AE75" s="1"/>
      <c r="AF75" s="1"/>
      <c r="AG75" s="1"/>
      <c r="AH75" s="1" t="s">
        <v>49</v>
      </c>
      <c r="AI75" s="1"/>
      <c r="AJ75" s="1"/>
      <c r="AK75" s="1"/>
      <c r="AL75" s="1"/>
      <c r="AM75" s="1"/>
      <c r="AN75" s="59">
        <f t="shared" si="12"/>
        <v>34713</v>
      </c>
      <c r="AO75" s="60">
        <f t="shared" si="13"/>
        <v>3704.22</v>
      </c>
    </row>
    <row r="76" spans="1:41" customFormat="1" ht="15" hidden="1" x14ac:dyDescent="0.25">
      <c r="A76" s="1"/>
      <c r="B76" s="38" t="s">
        <v>38</v>
      </c>
      <c r="C76" s="4" t="s">
        <v>198</v>
      </c>
      <c r="D76" s="15" t="s">
        <v>391</v>
      </c>
      <c r="E76" s="39" t="s">
        <v>392</v>
      </c>
      <c r="F76" s="40" t="s">
        <v>327</v>
      </c>
      <c r="G76" s="1" t="s">
        <v>393</v>
      </c>
      <c r="H76" s="1"/>
      <c r="I76" s="39" t="s">
        <v>45</v>
      </c>
      <c r="J76" s="41">
        <v>2142048</v>
      </c>
      <c r="K76" s="41">
        <v>3125389166</v>
      </c>
      <c r="L76" s="39" t="s">
        <v>394</v>
      </c>
      <c r="M76" s="39" t="s">
        <v>79</v>
      </c>
      <c r="N76" s="39" t="s">
        <v>48</v>
      </c>
      <c r="O76" s="39">
        <v>0</v>
      </c>
      <c r="P76" s="39">
        <v>5</v>
      </c>
      <c r="Q76" s="39">
        <v>1.5</v>
      </c>
      <c r="R76" s="42">
        <v>1.28</v>
      </c>
      <c r="S76" s="42">
        <v>1560</v>
      </c>
      <c r="T76" s="42">
        <v>6.5021000000000004</v>
      </c>
      <c r="U76" s="42">
        <v>-73.160799999999995</v>
      </c>
      <c r="V76" s="42"/>
      <c r="W76" s="42"/>
      <c r="X76" s="42"/>
      <c r="Y76" s="42"/>
      <c r="Z76" s="42"/>
      <c r="AA76" s="42"/>
      <c r="AB76" s="42"/>
      <c r="AC76" s="81">
        <f t="shared" si="10"/>
        <v>2151.1433756805804</v>
      </c>
      <c r="AD76" s="57">
        <f t="shared" si="11"/>
        <v>1680.5807622504535</v>
      </c>
      <c r="AE76" s="38"/>
      <c r="AF76" s="38"/>
      <c r="AG76" s="38"/>
      <c r="AH76" s="1" t="s">
        <v>49</v>
      </c>
      <c r="AI76" s="38"/>
      <c r="AJ76" s="38"/>
      <c r="AK76" s="38"/>
      <c r="AL76" s="38"/>
      <c r="AM76" s="38"/>
      <c r="AN76" s="59">
        <f t="shared" si="12"/>
        <v>29621.760000000002</v>
      </c>
      <c r="AO76" s="60">
        <f t="shared" si="13"/>
        <v>3704</v>
      </c>
    </row>
    <row r="77" spans="1:41" s="25" customFormat="1" ht="15" hidden="1" x14ac:dyDescent="0.25">
      <c r="A77" s="1"/>
      <c r="B77" s="1" t="s">
        <v>38</v>
      </c>
      <c r="C77" s="4" t="s">
        <v>39</v>
      </c>
      <c r="D77" s="15" t="s">
        <v>395</v>
      </c>
      <c r="E77" s="4" t="s">
        <v>396</v>
      </c>
      <c r="F77" s="11" t="s">
        <v>397</v>
      </c>
      <c r="G77" s="1" t="s">
        <v>321</v>
      </c>
      <c r="H77" s="1" t="s">
        <v>398</v>
      </c>
      <c r="I77" s="4" t="s">
        <v>45</v>
      </c>
      <c r="J77" s="5">
        <v>1005411676</v>
      </c>
      <c r="K77" s="5">
        <v>3153492238</v>
      </c>
      <c r="L77" s="4" t="s">
        <v>399</v>
      </c>
      <c r="M77" s="4" t="s">
        <v>47</v>
      </c>
      <c r="N77" s="4" t="s">
        <v>48</v>
      </c>
      <c r="O77" s="4">
        <v>0</v>
      </c>
      <c r="P77" s="4">
        <v>4</v>
      </c>
      <c r="Q77" s="4">
        <v>4.01</v>
      </c>
      <c r="R77" s="6">
        <v>3</v>
      </c>
      <c r="S77" s="6">
        <v>1515</v>
      </c>
      <c r="T77" s="6">
        <v>64.440899999999999</v>
      </c>
      <c r="U77" s="6">
        <v>-73.016900000000007</v>
      </c>
      <c r="V77" s="6"/>
      <c r="W77" s="6"/>
      <c r="X77" s="6"/>
      <c r="Y77" s="6"/>
      <c r="Z77" s="6"/>
      <c r="AA77" s="6"/>
      <c r="AB77" s="6"/>
      <c r="AC77" s="81">
        <f t="shared" si="10"/>
        <v>5041.7422867513606</v>
      </c>
      <c r="AD77" s="57">
        <f t="shared" si="11"/>
        <v>1680.5807622504535</v>
      </c>
      <c r="AE77" s="1"/>
      <c r="AF77" s="1"/>
      <c r="AG77" s="1"/>
      <c r="AH77" s="1" t="s">
        <v>49</v>
      </c>
      <c r="AI77" s="1"/>
      <c r="AJ77" s="1"/>
      <c r="AK77" s="1"/>
      <c r="AL77" s="1"/>
      <c r="AM77" s="1"/>
      <c r="AN77" s="59">
        <f t="shared" si="12"/>
        <v>69426</v>
      </c>
      <c r="AO77" s="60">
        <f t="shared" si="13"/>
        <v>3705.72</v>
      </c>
    </row>
    <row r="78" spans="1:41" customFormat="1" ht="15" hidden="1" x14ac:dyDescent="0.25">
      <c r="A78" s="1"/>
      <c r="B78" s="1" t="s">
        <v>38</v>
      </c>
      <c r="C78" s="4" t="s">
        <v>58</v>
      </c>
      <c r="D78" s="15" t="s">
        <v>400</v>
      </c>
      <c r="E78" s="4" t="s">
        <v>401</v>
      </c>
      <c r="F78" s="11" t="s">
        <v>402</v>
      </c>
      <c r="G78" s="1" t="s">
        <v>308</v>
      </c>
      <c r="H78" s="1" t="s">
        <v>236</v>
      </c>
      <c r="I78" s="4" t="s">
        <v>45</v>
      </c>
      <c r="J78" s="5">
        <v>2080715</v>
      </c>
      <c r="K78" s="5">
        <v>3155226853</v>
      </c>
      <c r="L78" s="4" t="s">
        <v>241</v>
      </c>
      <c r="M78" s="4" t="s">
        <v>47</v>
      </c>
      <c r="N78" s="4" t="s">
        <v>48</v>
      </c>
      <c r="O78" s="4">
        <v>0</v>
      </c>
      <c r="P78" s="4">
        <v>3</v>
      </c>
      <c r="Q78" s="4">
        <v>1.76</v>
      </c>
      <c r="R78" s="6">
        <v>1.5</v>
      </c>
      <c r="S78" s="6">
        <v>1597</v>
      </c>
      <c r="T78" s="6">
        <v>6.4046000000000003</v>
      </c>
      <c r="U78" s="6">
        <v>-73.080600000000004</v>
      </c>
      <c r="V78" s="6"/>
      <c r="W78" s="6"/>
      <c r="X78" s="6"/>
      <c r="Y78" s="6"/>
      <c r="Z78" s="6"/>
      <c r="AA78" s="6"/>
      <c r="AB78" s="6"/>
      <c r="AC78" s="81">
        <f t="shared" si="10"/>
        <v>2520.8711433756803</v>
      </c>
      <c r="AD78" s="57">
        <f t="shared" si="11"/>
        <v>1680.5807622504535</v>
      </c>
      <c r="AE78" s="1"/>
      <c r="AF78" s="1"/>
      <c r="AG78" s="1"/>
      <c r="AH78" s="1" t="s">
        <v>49</v>
      </c>
      <c r="AI78" s="1"/>
      <c r="AJ78" s="1"/>
      <c r="AK78" s="1"/>
      <c r="AL78" s="1"/>
      <c r="AM78" s="1"/>
      <c r="AN78" s="59">
        <f t="shared" si="12"/>
        <v>34713</v>
      </c>
      <c r="AO78" s="60">
        <f t="shared" si="13"/>
        <v>3704.22</v>
      </c>
    </row>
    <row r="79" spans="1:41" s="25" customFormat="1" ht="15" hidden="1" x14ac:dyDescent="0.25">
      <c r="A79" s="1"/>
      <c r="B79" s="1" t="s">
        <v>38</v>
      </c>
      <c r="C79" s="4" t="s">
        <v>39</v>
      </c>
      <c r="D79" s="15" t="s">
        <v>403</v>
      </c>
      <c r="E79" s="4" t="s">
        <v>404</v>
      </c>
      <c r="F79" s="11" t="s">
        <v>405</v>
      </c>
      <c r="G79" s="1" t="s">
        <v>303</v>
      </c>
      <c r="H79" s="1"/>
      <c r="I79" s="4" t="s">
        <v>45</v>
      </c>
      <c r="J79" s="5">
        <v>28253493</v>
      </c>
      <c r="K79" s="5">
        <v>3153480539</v>
      </c>
      <c r="L79" s="4" t="s">
        <v>406</v>
      </c>
      <c r="M79" s="4" t="s">
        <v>47</v>
      </c>
      <c r="N79" s="4" t="s">
        <v>48</v>
      </c>
      <c r="O79" s="4">
        <v>0</v>
      </c>
      <c r="P79" s="4">
        <v>2</v>
      </c>
      <c r="Q79" s="4">
        <v>7.52</v>
      </c>
      <c r="R79" s="6">
        <v>2.5</v>
      </c>
      <c r="S79" s="6">
        <v>1769</v>
      </c>
      <c r="T79" s="6">
        <v>6.4850000000000003</v>
      </c>
      <c r="U79" s="6">
        <v>-73.037899999999993</v>
      </c>
      <c r="V79" s="6"/>
      <c r="W79" s="6"/>
      <c r="X79" s="6"/>
      <c r="Y79" s="6"/>
      <c r="Z79" s="6"/>
      <c r="AA79" s="6"/>
      <c r="AB79" s="6"/>
      <c r="AC79" s="81">
        <f t="shared" si="10"/>
        <v>4201.4519056261342</v>
      </c>
      <c r="AD79" s="57">
        <f t="shared" si="11"/>
        <v>1680.5807622504537</v>
      </c>
      <c r="AE79" s="1"/>
      <c r="AF79" s="1"/>
      <c r="AG79" s="1"/>
      <c r="AH79" s="1" t="s">
        <v>49</v>
      </c>
      <c r="AI79" s="1"/>
      <c r="AJ79" s="1"/>
      <c r="AK79" s="1"/>
      <c r="AL79" s="1"/>
      <c r="AM79" s="1"/>
      <c r="AN79" s="59">
        <f t="shared" si="12"/>
        <v>57855</v>
      </c>
      <c r="AO79" s="60">
        <f t="shared" si="13"/>
        <v>3705.22</v>
      </c>
    </row>
    <row r="80" spans="1:41" customFormat="1" ht="15" hidden="1" x14ac:dyDescent="0.25">
      <c r="A80" s="1"/>
      <c r="B80" s="1" t="s">
        <v>38</v>
      </c>
      <c r="C80" s="4" t="s">
        <v>189</v>
      </c>
      <c r="D80" s="15" t="s">
        <v>407</v>
      </c>
      <c r="E80" s="4" t="s">
        <v>408</v>
      </c>
      <c r="F80" s="11" t="s">
        <v>409</v>
      </c>
      <c r="G80" s="1" t="s">
        <v>410</v>
      </c>
      <c r="H80" s="1" t="s">
        <v>411</v>
      </c>
      <c r="I80" s="4" t="s">
        <v>195</v>
      </c>
      <c r="J80" s="5">
        <v>30016823</v>
      </c>
      <c r="K80" s="5">
        <v>3143483025</v>
      </c>
      <c r="L80" s="4" t="s">
        <v>412</v>
      </c>
      <c r="M80" s="4" t="s">
        <v>197</v>
      </c>
      <c r="N80" s="4" t="s">
        <v>48</v>
      </c>
      <c r="O80" s="4">
        <v>0</v>
      </c>
      <c r="P80" s="4">
        <v>3</v>
      </c>
      <c r="Q80" s="4">
        <v>3.01</v>
      </c>
      <c r="R80" s="6">
        <v>1</v>
      </c>
      <c r="S80" s="6">
        <v>1670</v>
      </c>
      <c r="T80" s="6">
        <v>6.2675999999999998</v>
      </c>
      <c r="U80" s="6">
        <v>-73.275000000000006</v>
      </c>
      <c r="V80" s="6"/>
      <c r="W80" s="6"/>
      <c r="X80" s="6"/>
      <c r="Y80" s="6"/>
      <c r="Z80" s="6"/>
      <c r="AA80" s="6"/>
      <c r="AB80" s="6"/>
      <c r="AC80" s="81">
        <f t="shared" si="10"/>
        <v>1680.5807622504535</v>
      </c>
      <c r="AD80" s="57">
        <f t="shared" si="11"/>
        <v>1680.5807622504535</v>
      </c>
      <c r="AE80" s="1"/>
      <c r="AF80" s="1"/>
      <c r="AG80" s="1"/>
      <c r="AH80" s="1" t="s">
        <v>49</v>
      </c>
      <c r="AI80" s="1"/>
      <c r="AJ80" s="1"/>
      <c r="AK80" s="1"/>
      <c r="AL80" s="1"/>
      <c r="AM80" s="1"/>
      <c r="AN80" s="59">
        <f t="shared" si="12"/>
        <v>23142</v>
      </c>
      <c r="AO80" s="60">
        <f t="shared" si="13"/>
        <v>3703.72</v>
      </c>
    </row>
    <row r="81" spans="1:42" customFormat="1" ht="15" hidden="1" x14ac:dyDescent="0.25">
      <c r="A81" s="1"/>
      <c r="B81" s="1" t="s">
        <v>38</v>
      </c>
      <c r="C81" s="4" t="s">
        <v>39</v>
      </c>
      <c r="D81" s="15" t="s">
        <v>413</v>
      </c>
      <c r="E81" s="4" t="s">
        <v>414</v>
      </c>
      <c r="F81" s="24" t="s">
        <v>415</v>
      </c>
      <c r="G81" s="1" t="s">
        <v>416</v>
      </c>
      <c r="H81" s="1" t="s">
        <v>417</v>
      </c>
      <c r="I81" s="4" t="s">
        <v>45</v>
      </c>
      <c r="J81" s="5">
        <v>91069564</v>
      </c>
      <c r="K81" s="5">
        <v>3154989291</v>
      </c>
      <c r="L81" s="4" t="s">
        <v>281</v>
      </c>
      <c r="M81" s="4" t="s">
        <v>47</v>
      </c>
      <c r="N81" s="4" t="s">
        <v>48</v>
      </c>
      <c r="O81" s="4">
        <v>0</v>
      </c>
      <c r="P81" s="4">
        <v>9</v>
      </c>
      <c r="Q81" s="4">
        <v>4.7200000000000006</v>
      </c>
      <c r="R81" s="6">
        <v>4.2</v>
      </c>
      <c r="S81" s="6">
        <v>1311</v>
      </c>
      <c r="T81" s="6">
        <v>6.4882999999999997</v>
      </c>
      <c r="U81" s="6">
        <v>-73.069400000000002</v>
      </c>
      <c r="V81" s="6"/>
      <c r="W81" s="6"/>
      <c r="X81" s="6"/>
      <c r="Y81" s="6"/>
      <c r="Z81" s="6"/>
      <c r="AA81" s="6"/>
      <c r="AB81" s="6"/>
      <c r="AC81" s="81">
        <f t="shared" si="10"/>
        <v>7058.4392014519053</v>
      </c>
      <c r="AD81" s="57">
        <f t="shared" si="11"/>
        <v>1680.5807622504535</v>
      </c>
      <c r="AE81" s="1"/>
      <c r="AF81" s="1"/>
      <c r="AG81" s="1"/>
      <c r="AH81" s="1" t="s">
        <v>49</v>
      </c>
      <c r="AI81" s="1"/>
      <c r="AJ81" s="1"/>
      <c r="AK81" s="1"/>
      <c r="AL81" s="1"/>
      <c r="AM81" s="1"/>
      <c r="AN81" s="59">
        <f t="shared" si="12"/>
        <v>97196.400000000009</v>
      </c>
      <c r="AO81" s="60">
        <f t="shared" si="13"/>
        <v>3706.9199999999996</v>
      </c>
    </row>
    <row r="82" spans="1:42" ht="18.75" x14ac:dyDescent="0.3">
      <c r="A82" s="1"/>
      <c r="B82" s="33" t="s">
        <v>38</v>
      </c>
      <c r="C82" s="92" t="s">
        <v>72</v>
      </c>
      <c r="D82" s="134" t="s">
        <v>1070</v>
      </c>
      <c r="E82" s="189" t="s">
        <v>1071</v>
      </c>
      <c r="F82" s="165" t="s">
        <v>1072</v>
      </c>
      <c r="G82" s="94" t="s">
        <v>264</v>
      </c>
      <c r="H82" s="94" t="s">
        <v>77</v>
      </c>
      <c r="I82" s="101" t="s">
        <v>45</v>
      </c>
      <c r="J82" s="166">
        <v>91075971</v>
      </c>
      <c r="K82" s="102">
        <v>3142067306</v>
      </c>
      <c r="L82" s="101" t="s">
        <v>276</v>
      </c>
      <c r="M82" s="165" t="s">
        <v>65</v>
      </c>
      <c r="N82" s="101" t="s">
        <v>48</v>
      </c>
      <c r="O82" s="34">
        <v>0</v>
      </c>
      <c r="P82" s="34">
        <v>2</v>
      </c>
      <c r="Q82" s="101">
        <v>5.4</v>
      </c>
      <c r="R82" s="103">
        <v>5</v>
      </c>
      <c r="S82" s="37">
        <v>1450</v>
      </c>
      <c r="T82" s="37">
        <v>6.4535999999999998</v>
      </c>
      <c r="U82" s="37">
        <v>-73.130700000000004</v>
      </c>
      <c r="V82" s="136">
        <f>AC82-W82-X82-Y82-Z82-AA82-AB82</f>
        <v>5059</v>
      </c>
      <c r="W82" s="167">
        <v>600</v>
      </c>
      <c r="X82" s="167">
        <v>591</v>
      </c>
      <c r="Y82" s="167"/>
      <c r="Z82" s="167"/>
      <c r="AA82" s="167"/>
      <c r="AB82" s="168"/>
      <c r="AC82" s="138">
        <v>6250</v>
      </c>
      <c r="AD82" s="13"/>
      <c r="AE82" s="48">
        <v>25000</v>
      </c>
      <c r="AF82" s="34">
        <v>0</v>
      </c>
      <c r="AG82" s="34">
        <v>0</v>
      </c>
      <c r="AH82" s="92" t="s">
        <v>549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</row>
    <row r="83" spans="1:42" customFormat="1" ht="15" hidden="1" x14ac:dyDescent="0.25">
      <c r="A83" s="32"/>
      <c r="B83" s="1" t="s">
        <v>38</v>
      </c>
      <c r="C83" s="4" t="s">
        <v>39</v>
      </c>
      <c r="D83" s="15" t="s">
        <v>421</v>
      </c>
      <c r="E83" s="4" t="s">
        <v>422</v>
      </c>
      <c r="F83" s="11" t="s">
        <v>231</v>
      </c>
      <c r="G83" s="1" t="s">
        <v>423</v>
      </c>
      <c r="H83" s="1" t="s">
        <v>77</v>
      </c>
      <c r="I83" s="4" t="s">
        <v>45</v>
      </c>
      <c r="J83" s="5">
        <v>5729151</v>
      </c>
      <c r="K83" s="5">
        <v>3143134996</v>
      </c>
      <c r="L83" s="4" t="s">
        <v>424</v>
      </c>
      <c r="M83" s="4" t="s">
        <v>47</v>
      </c>
      <c r="N83" s="4" t="s">
        <v>48</v>
      </c>
      <c r="O83" s="4">
        <v>0</v>
      </c>
      <c r="P83" s="4">
        <v>1</v>
      </c>
      <c r="Q83" s="4">
        <v>11.76</v>
      </c>
      <c r="R83" s="6">
        <v>1.5</v>
      </c>
      <c r="S83" s="6">
        <v>1487</v>
      </c>
      <c r="T83" s="6">
        <v>6.4367999999999999</v>
      </c>
      <c r="U83" s="6">
        <v>-73.042100000000005</v>
      </c>
      <c r="V83" s="6"/>
      <c r="W83" s="6"/>
      <c r="X83" s="6"/>
      <c r="Y83" s="6"/>
      <c r="Z83" s="6"/>
      <c r="AA83" s="6"/>
      <c r="AB83" s="6"/>
      <c r="AC83" s="81">
        <f>(3704/2.204)*R83</f>
        <v>2520.8711433756803</v>
      </c>
      <c r="AD83" s="57">
        <f>+AC83/R83</f>
        <v>1680.5807622504535</v>
      </c>
      <c r="AE83" s="1"/>
      <c r="AF83" s="1"/>
      <c r="AG83" s="1"/>
      <c r="AH83" s="1" t="s">
        <v>49</v>
      </c>
      <c r="AI83" s="1"/>
      <c r="AJ83" s="1"/>
      <c r="AK83" s="1"/>
      <c r="AL83" s="1"/>
      <c r="AM83" s="1"/>
      <c r="AN83" s="59">
        <f>23142*R83</f>
        <v>34713</v>
      </c>
      <c r="AO83" s="60">
        <f>3702.72+R83</f>
        <v>3704.22</v>
      </c>
    </row>
    <row r="84" spans="1:42" ht="18.75" x14ac:dyDescent="0.3">
      <c r="A84" s="1"/>
      <c r="B84" s="38" t="s">
        <v>38</v>
      </c>
      <c r="C84" s="92" t="s">
        <v>39</v>
      </c>
      <c r="D84" s="134" t="s">
        <v>488</v>
      </c>
      <c r="E84" s="140" t="s">
        <v>489</v>
      </c>
      <c r="F84" s="169" t="s">
        <v>490</v>
      </c>
      <c r="G84" s="98" t="s">
        <v>491</v>
      </c>
      <c r="H84" s="98"/>
      <c r="I84" s="104" t="s">
        <v>45</v>
      </c>
      <c r="J84" s="170">
        <v>37893198</v>
      </c>
      <c r="K84" s="105">
        <v>3187495188</v>
      </c>
      <c r="L84" s="104" t="s">
        <v>492</v>
      </c>
      <c r="M84" s="169" t="s">
        <v>65</v>
      </c>
      <c r="N84" s="104" t="s">
        <v>48</v>
      </c>
      <c r="O84" s="39">
        <v>0</v>
      </c>
      <c r="P84" s="39">
        <v>3</v>
      </c>
      <c r="Q84" s="104">
        <v>2.02</v>
      </c>
      <c r="R84" s="106">
        <v>1</v>
      </c>
      <c r="S84" s="42">
        <v>1383</v>
      </c>
      <c r="T84" s="42">
        <v>6.4778000000000002</v>
      </c>
      <c r="U84" s="42">
        <v>-73.087000000000003</v>
      </c>
      <c r="V84" s="136">
        <f>AC84-W84-X84-Y84-Z84-AA84-AB84</f>
        <v>1170.5807622504535</v>
      </c>
      <c r="W84" s="171">
        <v>510</v>
      </c>
      <c r="X84" s="171"/>
      <c r="Y84" s="171"/>
      <c r="Z84" s="171"/>
      <c r="AA84" s="171"/>
      <c r="AB84" s="172"/>
      <c r="AC84" s="159">
        <f>(3704/2.204)*R84</f>
        <v>1680.5807622504535</v>
      </c>
      <c r="AD84" s="57">
        <f>+AC84/R84</f>
        <v>1680.5807622504535</v>
      </c>
      <c r="AE84" s="38"/>
      <c r="AF84" s="38"/>
      <c r="AG84" s="38"/>
      <c r="AH84" s="95" t="s">
        <v>49</v>
      </c>
      <c r="AI84" s="38"/>
      <c r="AJ84" s="38"/>
      <c r="AK84" s="38"/>
      <c r="AL84" s="38"/>
      <c r="AM84" s="38"/>
      <c r="AN84" s="59">
        <f>23142*R84</f>
        <v>23142</v>
      </c>
      <c r="AO84" s="60">
        <f>3702.72+R84</f>
        <v>3703.72</v>
      </c>
    </row>
    <row r="85" spans="1:42" ht="18.75" x14ac:dyDescent="0.3">
      <c r="A85" s="1"/>
      <c r="B85" s="1" t="s">
        <v>38</v>
      </c>
      <c r="C85" s="92" t="s">
        <v>72</v>
      </c>
      <c r="D85" s="134" t="s">
        <v>1184</v>
      </c>
      <c r="E85" s="188" t="s">
        <v>1185</v>
      </c>
      <c r="F85" s="94" t="s">
        <v>1186</v>
      </c>
      <c r="G85" s="94" t="s">
        <v>1187</v>
      </c>
      <c r="H85" s="94" t="s">
        <v>434</v>
      </c>
      <c r="I85" s="92" t="s">
        <v>45</v>
      </c>
      <c r="J85" s="135">
        <v>91455759</v>
      </c>
      <c r="K85" s="97">
        <v>3125718413</v>
      </c>
      <c r="L85" s="92" t="s">
        <v>1158</v>
      </c>
      <c r="M85" s="94" t="s">
        <v>119</v>
      </c>
      <c r="N85" s="92" t="s">
        <v>48</v>
      </c>
      <c r="O85" s="4">
        <v>0</v>
      </c>
      <c r="P85" s="4">
        <v>10</v>
      </c>
      <c r="Q85" s="92">
        <v>2.2000000000000002</v>
      </c>
      <c r="R85" s="99">
        <v>2.1</v>
      </c>
      <c r="S85" s="6">
        <v>0</v>
      </c>
      <c r="T85" s="6">
        <v>64.436599999999999</v>
      </c>
      <c r="U85" s="6">
        <v>-73.149199999999993</v>
      </c>
      <c r="V85" s="136">
        <f>AC85-W85-X85-Y85-Z85-AA85-AB85</f>
        <v>2693</v>
      </c>
      <c r="W85" s="136">
        <v>432</v>
      </c>
      <c r="X85" s="136"/>
      <c r="Y85" s="136"/>
      <c r="Z85" s="136"/>
      <c r="AA85" s="136"/>
      <c r="AB85" s="137"/>
      <c r="AC85" s="138">
        <v>3125</v>
      </c>
      <c r="AD85" s="13"/>
      <c r="AE85" s="14">
        <v>12000</v>
      </c>
      <c r="AF85" s="4">
        <v>0</v>
      </c>
      <c r="AG85" s="4">
        <v>0</v>
      </c>
      <c r="AH85" s="92" t="s">
        <v>549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</row>
    <row r="86" spans="1:42" customFormat="1" ht="15" hidden="1" x14ac:dyDescent="0.25">
      <c r="A86" s="1"/>
      <c r="B86" s="1" t="s">
        <v>38</v>
      </c>
      <c r="C86" s="4" t="s">
        <v>198</v>
      </c>
      <c r="D86" s="15" t="s">
        <v>432</v>
      </c>
      <c r="E86" s="4" t="s">
        <v>175</v>
      </c>
      <c r="F86" s="11" t="s">
        <v>433</v>
      </c>
      <c r="G86" s="1" t="s">
        <v>249</v>
      </c>
      <c r="H86" s="1" t="s">
        <v>434</v>
      </c>
      <c r="I86" s="4" t="s">
        <v>45</v>
      </c>
      <c r="J86" s="5">
        <v>5743724</v>
      </c>
      <c r="K86" s="5">
        <v>3133572120</v>
      </c>
      <c r="L86" s="4" t="s">
        <v>203</v>
      </c>
      <c r="M86" s="4" t="s">
        <v>251</v>
      </c>
      <c r="N86" s="4" t="s">
        <v>48</v>
      </c>
      <c r="O86" s="4">
        <v>0</v>
      </c>
      <c r="P86" s="4">
        <v>6</v>
      </c>
      <c r="Q86" s="4">
        <v>6.52</v>
      </c>
      <c r="R86" s="6">
        <v>4</v>
      </c>
      <c r="S86" s="6">
        <v>1526</v>
      </c>
      <c r="T86" s="6">
        <v>64.604399999999998</v>
      </c>
      <c r="U86" s="6">
        <v>-73.149299999999997</v>
      </c>
      <c r="V86" s="6"/>
      <c r="W86" s="6"/>
      <c r="X86" s="6"/>
      <c r="Y86" s="6"/>
      <c r="Z86" s="6"/>
      <c r="AA86" s="6"/>
      <c r="AB86" s="6"/>
      <c r="AC86" s="81">
        <f>(3704/2.204)*R86</f>
        <v>6722.3230490018141</v>
      </c>
      <c r="AD86" s="57">
        <f>+AC86/R86</f>
        <v>1680.5807622504535</v>
      </c>
      <c r="AE86" s="1"/>
      <c r="AF86" s="1"/>
      <c r="AG86" s="1"/>
      <c r="AH86" s="1" t="s">
        <v>49</v>
      </c>
      <c r="AI86" s="1"/>
      <c r="AJ86" s="1"/>
      <c r="AK86" s="1"/>
      <c r="AL86" s="1"/>
      <c r="AM86" s="1"/>
      <c r="AN86" s="59">
        <f>23142*R86</f>
        <v>92568</v>
      </c>
      <c r="AO86" s="60">
        <f>3702.72+R86</f>
        <v>3706.72</v>
      </c>
    </row>
    <row r="87" spans="1:42" customFormat="1" ht="15" hidden="1" x14ac:dyDescent="0.25">
      <c r="A87" s="1"/>
      <c r="B87" s="1" t="s">
        <v>38</v>
      </c>
      <c r="C87" s="4" t="s">
        <v>375</v>
      </c>
      <c r="D87" s="15" t="s">
        <v>435</v>
      </c>
      <c r="E87" s="4" t="s">
        <v>377</v>
      </c>
      <c r="F87" s="11" t="s">
        <v>436</v>
      </c>
      <c r="G87" s="1" t="s">
        <v>348</v>
      </c>
      <c r="H87" s="1" t="s">
        <v>386</v>
      </c>
      <c r="I87" s="4" t="s">
        <v>45</v>
      </c>
      <c r="J87" s="5"/>
      <c r="K87" s="5">
        <v>3125940827</v>
      </c>
      <c r="L87" s="4" t="s">
        <v>228</v>
      </c>
      <c r="M87" s="4" t="s">
        <v>215</v>
      </c>
      <c r="N87" s="4" t="s">
        <v>48</v>
      </c>
      <c r="O87" s="4">
        <v>0</v>
      </c>
      <c r="P87" s="4">
        <v>6</v>
      </c>
      <c r="Q87" s="4">
        <v>2.0299999999999998</v>
      </c>
      <c r="R87" s="6">
        <v>2</v>
      </c>
      <c r="S87" s="6">
        <v>1634</v>
      </c>
      <c r="T87" s="6">
        <v>6.7081999999999997</v>
      </c>
      <c r="U87" s="6">
        <v>-73.052300000000002</v>
      </c>
      <c r="V87" s="6"/>
      <c r="W87" s="6"/>
      <c r="X87" s="6"/>
      <c r="Y87" s="6"/>
      <c r="Z87" s="6"/>
      <c r="AA87" s="6"/>
      <c r="AB87" s="6"/>
      <c r="AC87" s="81">
        <f>(3704/2.204)*R87</f>
        <v>3361.161524500907</v>
      </c>
      <c r="AD87" s="57">
        <f>+AC87/R87</f>
        <v>1680.5807622504535</v>
      </c>
      <c r="AE87" s="1"/>
      <c r="AF87" s="1"/>
      <c r="AG87" s="1"/>
      <c r="AH87" s="1" t="s">
        <v>49</v>
      </c>
      <c r="AI87" s="1"/>
      <c r="AJ87" s="1"/>
      <c r="AK87" s="1"/>
      <c r="AL87" s="1"/>
      <c r="AM87" s="1"/>
      <c r="AN87" s="59">
        <f>23142*R87</f>
        <v>46284</v>
      </c>
      <c r="AO87" s="60">
        <f>3702.72+R87</f>
        <v>3704.72</v>
      </c>
    </row>
    <row r="88" spans="1:42" ht="18.75" x14ac:dyDescent="0.3">
      <c r="A88" s="1"/>
      <c r="B88" s="1" t="s">
        <v>38</v>
      </c>
      <c r="C88" s="92" t="s">
        <v>72</v>
      </c>
      <c r="D88" s="134" t="s">
        <v>1109</v>
      </c>
      <c r="E88" s="190" t="s">
        <v>787</v>
      </c>
      <c r="F88" s="94" t="s">
        <v>859</v>
      </c>
      <c r="G88" s="94" t="s">
        <v>1110</v>
      </c>
      <c r="H88" s="94" t="s">
        <v>193</v>
      </c>
      <c r="I88" s="92" t="s">
        <v>45</v>
      </c>
      <c r="J88" s="135">
        <v>91069853</v>
      </c>
      <c r="K88" s="97">
        <v>3112797543</v>
      </c>
      <c r="L88" s="92" t="s">
        <v>492</v>
      </c>
      <c r="M88" s="94" t="s">
        <v>65</v>
      </c>
      <c r="N88" s="92" t="s">
        <v>48</v>
      </c>
      <c r="O88" s="4">
        <v>6.4714999999999998</v>
      </c>
      <c r="P88" s="4">
        <v>3</v>
      </c>
      <c r="Q88" s="92">
        <v>9.5399999999999991</v>
      </c>
      <c r="R88" s="99">
        <v>6.5</v>
      </c>
      <c r="S88" s="6">
        <v>1524</v>
      </c>
      <c r="T88" s="6">
        <v>0</v>
      </c>
      <c r="U88" s="6">
        <v>-73.075000000000003</v>
      </c>
      <c r="V88" s="136">
        <f>AC88-W88-X88-Y88-Z88-AA88-AB88</f>
        <v>9514</v>
      </c>
      <c r="W88" s="136">
        <v>486</v>
      </c>
      <c r="X88" s="136">
        <v>405</v>
      </c>
      <c r="Y88" s="136">
        <v>595</v>
      </c>
      <c r="Z88" s="136"/>
      <c r="AA88" s="136"/>
      <c r="AB88" s="137"/>
      <c r="AC88" s="138">
        <v>11000</v>
      </c>
      <c r="AD88" s="13"/>
      <c r="AE88" s="14">
        <v>41600</v>
      </c>
      <c r="AF88" s="4">
        <v>0</v>
      </c>
      <c r="AG88" s="4">
        <v>0</v>
      </c>
      <c r="AH88" s="92" t="s">
        <v>549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</row>
    <row r="89" spans="1:42" ht="18.75" x14ac:dyDescent="0.3">
      <c r="A89" s="1"/>
      <c r="B89" s="1" t="s">
        <v>38</v>
      </c>
      <c r="C89" s="92" t="s">
        <v>58</v>
      </c>
      <c r="D89" s="134" t="s">
        <v>66</v>
      </c>
      <c r="E89" s="191" t="s">
        <v>67</v>
      </c>
      <c r="F89" s="98" t="s">
        <v>68</v>
      </c>
      <c r="G89" s="98" t="s">
        <v>69</v>
      </c>
      <c r="H89" s="98" t="s">
        <v>70</v>
      </c>
      <c r="I89" s="95"/>
      <c r="J89" s="98">
        <v>28376012</v>
      </c>
      <c r="K89" s="95"/>
      <c r="L89" s="95" t="s">
        <v>71</v>
      </c>
      <c r="M89" s="98" t="s">
        <v>65</v>
      </c>
      <c r="N89" s="95" t="s">
        <v>48</v>
      </c>
      <c r="O89" s="1"/>
      <c r="P89" s="1"/>
      <c r="Q89" s="95">
        <v>3</v>
      </c>
      <c r="R89" s="95">
        <v>2.99</v>
      </c>
      <c r="S89" s="1"/>
      <c r="T89" s="1"/>
      <c r="U89" s="1"/>
      <c r="V89" s="136">
        <f>AC89-W89-X89-Y89-Z89-AA89-AB89</f>
        <v>4424.9364791288563</v>
      </c>
      <c r="W89" s="136">
        <v>600</v>
      </c>
      <c r="X89" s="136"/>
      <c r="Y89" s="136"/>
      <c r="Z89" s="136"/>
      <c r="AA89" s="136"/>
      <c r="AB89" s="44"/>
      <c r="AC89" s="159">
        <f t="shared" ref="AC89:AC95" si="14">(3704/2.204)*R89</f>
        <v>5024.9364791288563</v>
      </c>
      <c r="AD89" s="58">
        <v>8750</v>
      </c>
      <c r="AE89" s="1"/>
      <c r="AF89" s="1"/>
      <c r="AG89" s="1"/>
      <c r="AH89" s="95" t="s">
        <v>49</v>
      </c>
      <c r="AI89" s="1"/>
      <c r="AJ89" s="1"/>
      <c r="AK89" s="1"/>
      <c r="AL89" s="1"/>
      <c r="AM89" s="1"/>
      <c r="AN89" s="59">
        <f t="shared" ref="AN89:AN95" si="15">23142*R89</f>
        <v>69194.58</v>
      </c>
      <c r="AO89" s="60">
        <f t="shared" ref="AO89:AO95" si="16">3702.72+R89</f>
        <v>3705.7099999999996</v>
      </c>
    </row>
    <row r="90" spans="1:42" customFormat="1" ht="15" hidden="1" x14ac:dyDescent="0.25">
      <c r="A90" s="1"/>
      <c r="B90" s="1" t="s">
        <v>38</v>
      </c>
      <c r="C90" s="4" t="s">
        <v>222</v>
      </c>
      <c r="D90" s="15" t="s">
        <v>446</v>
      </c>
      <c r="E90" s="4" t="s">
        <v>447</v>
      </c>
      <c r="F90" s="11" t="s">
        <v>448</v>
      </c>
      <c r="G90" s="1" t="s">
        <v>348</v>
      </c>
      <c r="H90" s="1"/>
      <c r="I90" s="4" t="s">
        <v>45</v>
      </c>
      <c r="J90" s="5">
        <v>91071834</v>
      </c>
      <c r="K90" s="5">
        <v>3176943042</v>
      </c>
      <c r="L90" s="4" t="s">
        <v>295</v>
      </c>
      <c r="M90" s="4" t="s">
        <v>251</v>
      </c>
      <c r="N90" s="4" t="s">
        <v>48</v>
      </c>
      <c r="O90" s="4">
        <v>0</v>
      </c>
      <c r="P90" s="4">
        <v>5</v>
      </c>
      <c r="Q90" s="4">
        <v>3.25</v>
      </c>
      <c r="R90" s="6">
        <v>3</v>
      </c>
      <c r="S90" s="6">
        <v>1308</v>
      </c>
      <c r="T90" s="6">
        <v>64.486599999999996</v>
      </c>
      <c r="U90" s="6">
        <v>-73.093299999999999</v>
      </c>
      <c r="V90" s="6"/>
      <c r="W90" s="6"/>
      <c r="X90" s="6"/>
      <c r="Y90" s="6"/>
      <c r="Z90" s="6"/>
      <c r="AA90" s="6"/>
      <c r="AB90" s="6"/>
      <c r="AC90" s="81">
        <f t="shared" si="14"/>
        <v>5041.7422867513606</v>
      </c>
      <c r="AD90" s="57">
        <f>+AC90/R90</f>
        <v>1680.5807622504535</v>
      </c>
      <c r="AE90" s="1"/>
      <c r="AF90" s="1"/>
      <c r="AG90" s="1"/>
      <c r="AH90" s="1" t="s">
        <v>49</v>
      </c>
      <c r="AI90" s="1"/>
      <c r="AJ90" s="1"/>
      <c r="AK90" s="1"/>
      <c r="AL90" s="1"/>
      <c r="AM90" s="1"/>
      <c r="AN90" s="59">
        <f t="shared" si="15"/>
        <v>69426</v>
      </c>
      <c r="AO90" s="60">
        <f t="shared" si="16"/>
        <v>3705.72</v>
      </c>
    </row>
    <row r="91" spans="1:42" customFormat="1" ht="15" hidden="1" x14ac:dyDescent="0.25">
      <c r="A91" s="1"/>
      <c r="B91" s="1" t="s">
        <v>38</v>
      </c>
      <c r="C91" s="4" t="s">
        <v>198</v>
      </c>
      <c r="D91" s="15" t="s">
        <v>449</v>
      </c>
      <c r="E91" s="4" t="s">
        <v>450</v>
      </c>
      <c r="F91" s="11" t="s">
        <v>451</v>
      </c>
      <c r="G91" s="1" t="s">
        <v>452</v>
      </c>
      <c r="H91" s="1" t="s">
        <v>453</v>
      </c>
      <c r="I91" s="4" t="s">
        <v>45</v>
      </c>
      <c r="J91" s="5">
        <v>91450985</v>
      </c>
      <c r="K91" s="5">
        <v>3118824191</v>
      </c>
      <c r="L91" s="12" t="s">
        <v>295</v>
      </c>
      <c r="M91" s="4" t="s">
        <v>251</v>
      </c>
      <c r="N91" s="4" t="s">
        <v>48</v>
      </c>
      <c r="O91" s="4">
        <v>0</v>
      </c>
      <c r="P91" s="4">
        <v>1.6</v>
      </c>
      <c r="Q91" s="4">
        <v>1.5</v>
      </c>
      <c r="R91" s="6">
        <v>2</v>
      </c>
      <c r="S91" s="6"/>
      <c r="T91" s="6"/>
      <c r="U91" s="6"/>
      <c r="V91" s="6"/>
      <c r="W91" s="6"/>
      <c r="X91" s="6"/>
      <c r="Y91" s="6"/>
      <c r="Z91" s="6"/>
      <c r="AA91" s="6"/>
      <c r="AB91" s="6"/>
      <c r="AC91" s="81">
        <f t="shared" si="14"/>
        <v>3361.161524500907</v>
      </c>
      <c r="AD91" s="57"/>
      <c r="AE91" s="1"/>
      <c r="AF91" s="1"/>
      <c r="AG91" s="1"/>
      <c r="AH91" s="1" t="s">
        <v>49</v>
      </c>
      <c r="AI91" s="1"/>
      <c r="AJ91" s="1"/>
      <c r="AK91" s="1"/>
      <c r="AL91" s="1"/>
      <c r="AM91" s="1"/>
      <c r="AN91" s="59">
        <f t="shared" si="15"/>
        <v>46284</v>
      </c>
      <c r="AO91" s="60">
        <f t="shared" si="16"/>
        <v>3704.72</v>
      </c>
    </row>
    <row r="92" spans="1:42" customFormat="1" ht="15" hidden="1" x14ac:dyDescent="0.25">
      <c r="A92" s="1"/>
      <c r="B92" s="1" t="s">
        <v>38</v>
      </c>
      <c r="C92" s="4" t="s">
        <v>198</v>
      </c>
      <c r="D92" s="12" t="s">
        <v>454</v>
      </c>
      <c r="E92" s="4" t="s">
        <v>455</v>
      </c>
      <c r="F92" s="11" t="s">
        <v>451</v>
      </c>
      <c r="G92" s="1" t="s">
        <v>452</v>
      </c>
      <c r="H92" s="1" t="s">
        <v>453</v>
      </c>
      <c r="I92" s="4" t="s">
        <v>45</v>
      </c>
      <c r="J92" s="5">
        <v>91450985</v>
      </c>
      <c r="K92" s="5">
        <v>3118824191</v>
      </c>
      <c r="L92" s="4" t="s">
        <v>456</v>
      </c>
      <c r="M92" s="4" t="s">
        <v>251</v>
      </c>
      <c r="N92" s="4" t="s">
        <v>48</v>
      </c>
      <c r="O92" s="4">
        <v>0</v>
      </c>
      <c r="P92" s="4">
        <v>2</v>
      </c>
      <c r="Q92" s="4">
        <v>3.1</v>
      </c>
      <c r="R92" s="6">
        <v>2</v>
      </c>
      <c r="S92" s="6">
        <v>1743</v>
      </c>
      <c r="T92" s="6">
        <v>6.5316999999999998</v>
      </c>
      <c r="U92" s="6">
        <v>-73.052199999999999</v>
      </c>
      <c r="V92" s="6"/>
      <c r="W92" s="6"/>
      <c r="X92" s="6"/>
      <c r="Y92" s="6"/>
      <c r="Z92" s="6"/>
      <c r="AA92" s="6"/>
      <c r="AB92" s="6"/>
      <c r="AC92" s="81">
        <f t="shared" si="14"/>
        <v>3361.161524500907</v>
      </c>
      <c r="AD92" s="57">
        <f>+AC92/R92</f>
        <v>1680.5807622504535</v>
      </c>
      <c r="AE92" s="1"/>
      <c r="AF92" s="1"/>
      <c r="AG92" s="1"/>
      <c r="AH92" s="1" t="s">
        <v>49</v>
      </c>
      <c r="AI92" s="1"/>
      <c r="AJ92" s="1"/>
      <c r="AK92" s="1"/>
      <c r="AL92" s="1"/>
      <c r="AM92" s="1"/>
      <c r="AN92" s="59">
        <f t="shared" si="15"/>
        <v>46284</v>
      </c>
      <c r="AO92" s="60">
        <f t="shared" si="16"/>
        <v>3704.72</v>
      </c>
    </row>
    <row r="93" spans="1:42" s="25" customFormat="1" ht="15" hidden="1" x14ac:dyDescent="0.25">
      <c r="A93" s="1"/>
      <c r="B93" s="1" t="s">
        <v>38</v>
      </c>
      <c r="C93" s="4" t="s">
        <v>189</v>
      </c>
      <c r="D93" s="15" t="s">
        <v>457</v>
      </c>
      <c r="E93" s="4" t="s">
        <v>458</v>
      </c>
      <c r="F93" s="24" t="s">
        <v>459</v>
      </c>
      <c r="G93" s="1" t="s">
        <v>460</v>
      </c>
      <c r="H93" s="1"/>
      <c r="I93" s="4" t="s">
        <v>45</v>
      </c>
      <c r="J93" s="5">
        <v>91456379</v>
      </c>
      <c r="K93" s="5">
        <v>3156154406</v>
      </c>
      <c r="L93" s="4" t="s">
        <v>196</v>
      </c>
      <c r="M93" s="4" t="s">
        <v>197</v>
      </c>
      <c r="N93" s="4" t="s">
        <v>48</v>
      </c>
      <c r="O93" s="4">
        <v>0</v>
      </c>
      <c r="P93" s="4">
        <v>6</v>
      </c>
      <c r="Q93" s="4">
        <v>2.52</v>
      </c>
      <c r="R93" s="6">
        <v>2</v>
      </c>
      <c r="S93" s="6">
        <v>1662</v>
      </c>
      <c r="T93" s="6">
        <v>6.2718999999999996</v>
      </c>
      <c r="U93" s="6">
        <v>-73.272499999999994</v>
      </c>
      <c r="V93" s="6"/>
      <c r="W93" s="6"/>
      <c r="X93" s="6"/>
      <c r="Y93" s="6"/>
      <c r="Z93" s="6"/>
      <c r="AA93" s="6"/>
      <c r="AB93" s="6"/>
      <c r="AC93" s="81">
        <f t="shared" si="14"/>
        <v>3361.161524500907</v>
      </c>
      <c r="AD93" s="57">
        <f>+AC93/R93</f>
        <v>1680.5807622504535</v>
      </c>
      <c r="AE93" s="1"/>
      <c r="AF93" s="1"/>
      <c r="AG93" s="1"/>
      <c r="AH93" s="1" t="s">
        <v>49</v>
      </c>
      <c r="AI93" s="1"/>
      <c r="AJ93" s="1"/>
      <c r="AK93" s="1"/>
      <c r="AL93" s="1"/>
      <c r="AM93" s="1"/>
      <c r="AN93" s="59">
        <f t="shared" si="15"/>
        <v>46284</v>
      </c>
      <c r="AO93" s="60">
        <f t="shared" si="16"/>
        <v>3704.72</v>
      </c>
    </row>
    <row r="94" spans="1:42" customFormat="1" ht="15" hidden="1" x14ac:dyDescent="0.25">
      <c r="A94" s="1"/>
      <c r="B94" s="1" t="s">
        <v>38</v>
      </c>
      <c r="C94" s="4" t="s">
        <v>207</v>
      </c>
      <c r="D94" s="15" t="s">
        <v>461</v>
      </c>
      <c r="E94" s="4" t="s">
        <v>217</v>
      </c>
      <c r="F94" s="11" t="s">
        <v>462</v>
      </c>
      <c r="G94" s="1" t="s">
        <v>463</v>
      </c>
      <c r="H94" s="1" t="s">
        <v>460</v>
      </c>
      <c r="I94" s="4" t="s">
        <v>45</v>
      </c>
      <c r="J94" s="5">
        <v>5575720</v>
      </c>
      <c r="K94" s="5">
        <v>3134144426</v>
      </c>
      <c r="L94" s="4" t="s">
        <v>214</v>
      </c>
      <c r="M94" s="4" t="s">
        <v>215</v>
      </c>
      <c r="N94" s="4" t="s">
        <v>48</v>
      </c>
      <c r="O94" s="4">
        <v>0</v>
      </c>
      <c r="P94" s="4">
        <v>5</v>
      </c>
      <c r="Q94" s="4">
        <v>15.01</v>
      </c>
      <c r="R94" s="6">
        <v>2.5</v>
      </c>
      <c r="S94" s="6">
        <v>1529</v>
      </c>
      <c r="T94" s="6">
        <v>6.6525999999999996</v>
      </c>
      <c r="U94" s="6">
        <v>-73.989500000000007</v>
      </c>
      <c r="V94" s="6"/>
      <c r="W94" s="6"/>
      <c r="X94" s="6"/>
      <c r="Y94" s="6"/>
      <c r="Z94" s="6"/>
      <c r="AA94" s="6"/>
      <c r="AB94" s="6"/>
      <c r="AC94" s="81">
        <f t="shared" si="14"/>
        <v>4201.4519056261342</v>
      </c>
      <c r="AD94" s="57">
        <f>+AC94/R94</f>
        <v>1680.5807622504537</v>
      </c>
      <c r="AE94" s="1"/>
      <c r="AF94" s="1"/>
      <c r="AG94" s="1"/>
      <c r="AH94" s="1" t="s">
        <v>49</v>
      </c>
      <c r="AI94" s="1"/>
      <c r="AJ94" s="1"/>
      <c r="AK94" s="1"/>
      <c r="AL94" s="1"/>
      <c r="AM94" s="1"/>
      <c r="AN94" s="59">
        <f t="shared" si="15"/>
        <v>57855</v>
      </c>
      <c r="AO94" s="60">
        <f t="shared" si="16"/>
        <v>3705.22</v>
      </c>
    </row>
    <row r="95" spans="1:42" customFormat="1" ht="15" hidden="1" x14ac:dyDescent="0.25">
      <c r="A95" s="1"/>
      <c r="B95" s="1" t="s">
        <v>38</v>
      </c>
      <c r="C95" s="4" t="s">
        <v>198</v>
      </c>
      <c r="D95" s="15" t="s">
        <v>464</v>
      </c>
      <c r="E95" s="4" t="s">
        <v>465</v>
      </c>
      <c r="F95" s="24" t="s">
        <v>466</v>
      </c>
      <c r="G95" s="1" t="s">
        <v>467</v>
      </c>
      <c r="H95" s="1" t="s">
        <v>369</v>
      </c>
      <c r="I95" s="4" t="s">
        <v>45</v>
      </c>
      <c r="J95" s="5">
        <v>13833013</v>
      </c>
      <c r="K95" s="5">
        <v>3115591930</v>
      </c>
      <c r="L95" s="4" t="s">
        <v>468</v>
      </c>
      <c r="M95" s="4" t="s">
        <v>251</v>
      </c>
      <c r="N95" s="4" t="s">
        <v>48</v>
      </c>
      <c r="O95" s="4">
        <v>0</v>
      </c>
      <c r="P95" s="4">
        <v>8</v>
      </c>
      <c r="Q95" s="4">
        <v>3.83</v>
      </c>
      <c r="R95" s="6">
        <v>2.5</v>
      </c>
      <c r="S95" s="6">
        <v>1355</v>
      </c>
      <c r="T95" s="6">
        <v>0</v>
      </c>
      <c r="U95" s="6">
        <v>0</v>
      </c>
      <c r="V95" s="6"/>
      <c r="W95" s="6"/>
      <c r="X95" s="6"/>
      <c r="Y95" s="6"/>
      <c r="Z95" s="6"/>
      <c r="AA95" s="6"/>
      <c r="AB95" s="6"/>
      <c r="AC95" s="81">
        <f t="shared" si="14"/>
        <v>4201.4519056261342</v>
      </c>
      <c r="AD95" s="57">
        <f>+AC95/R95</f>
        <v>1680.5807622504537</v>
      </c>
      <c r="AE95" s="1"/>
      <c r="AF95" s="1"/>
      <c r="AG95" s="1"/>
      <c r="AH95" s="1" t="s">
        <v>49</v>
      </c>
      <c r="AI95" s="1"/>
      <c r="AJ95" s="1"/>
      <c r="AK95" s="1"/>
      <c r="AL95" s="1"/>
      <c r="AM95" s="1"/>
      <c r="AN95" s="59">
        <f t="shared" si="15"/>
        <v>57855</v>
      </c>
      <c r="AO95" s="60">
        <f t="shared" si="16"/>
        <v>3705.22</v>
      </c>
    </row>
    <row r="96" spans="1:42" ht="18.75" x14ac:dyDescent="0.3">
      <c r="A96" s="1"/>
      <c r="B96" s="1" t="s">
        <v>38</v>
      </c>
      <c r="C96" s="92" t="s">
        <v>72</v>
      </c>
      <c r="D96" s="98" t="s">
        <v>789</v>
      </c>
      <c r="E96" s="191" t="s">
        <v>790</v>
      </c>
      <c r="F96" s="98" t="s">
        <v>791</v>
      </c>
      <c r="G96" s="98" t="s">
        <v>792</v>
      </c>
      <c r="H96" s="98" t="s">
        <v>793</v>
      </c>
      <c r="I96" s="95"/>
      <c r="J96" s="98"/>
      <c r="K96" s="95"/>
      <c r="L96" s="95" t="s">
        <v>794</v>
      </c>
      <c r="M96" s="98" t="s">
        <v>119</v>
      </c>
      <c r="N96" s="95" t="s">
        <v>48</v>
      </c>
      <c r="O96" s="1"/>
      <c r="P96" s="1"/>
      <c r="Q96" s="95">
        <v>64</v>
      </c>
      <c r="R96" s="95">
        <v>43</v>
      </c>
      <c r="S96" s="1"/>
      <c r="T96" s="1"/>
      <c r="U96" s="1"/>
      <c r="V96" s="136">
        <f>AC96-W96-X96-Y96-Z96-AA96-AB96</f>
        <v>84405</v>
      </c>
      <c r="W96" s="136"/>
      <c r="X96" s="136">
        <v>595</v>
      </c>
      <c r="Y96" s="136"/>
      <c r="Z96" s="136"/>
      <c r="AA96" s="136"/>
      <c r="AB96" s="44"/>
      <c r="AC96" s="160">
        <v>85000</v>
      </c>
      <c r="AD96" s="2">
        <v>168502.39999999999</v>
      </c>
      <c r="AE96" s="1"/>
      <c r="AF96" s="1"/>
      <c r="AG96" s="1"/>
      <c r="AH96" s="92" t="s">
        <v>564</v>
      </c>
      <c r="AI96" s="1"/>
      <c r="AJ96" s="1"/>
      <c r="AK96" s="1"/>
      <c r="AL96" s="1"/>
      <c r="AM96" s="1"/>
      <c r="AP96" t="s">
        <v>120</v>
      </c>
    </row>
    <row r="97" spans="1:42" customFormat="1" ht="15" hidden="1" x14ac:dyDescent="0.25">
      <c r="A97" s="1"/>
      <c r="B97" s="1" t="s">
        <v>38</v>
      </c>
      <c r="C97" s="4" t="s">
        <v>198</v>
      </c>
      <c r="D97" s="15" t="s">
        <v>474</v>
      </c>
      <c r="E97" s="4" t="s">
        <v>475</v>
      </c>
      <c r="F97" s="11" t="s">
        <v>476</v>
      </c>
      <c r="G97" s="1" t="s">
        <v>91</v>
      </c>
      <c r="H97" s="1" t="s">
        <v>477</v>
      </c>
      <c r="I97" s="4" t="s">
        <v>195</v>
      </c>
      <c r="J97" s="5">
        <v>28468653</v>
      </c>
      <c r="K97" s="5">
        <v>3118130978</v>
      </c>
      <c r="L97" s="4" t="s">
        <v>354</v>
      </c>
      <c r="M97" s="4" t="s">
        <v>355</v>
      </c>
      <c r="N97" s="4" t="s">
        <v>48</v>
      </c>
      <c r="O97" s="4">
        <v>0</v>
      </c>
      <c r="P97" s="4">
        <v>3</v>
      </c>
      <c r="Q97" s="4">
        <v>3.11</v>
      </c>
      <c r="R97" s="6">
        <v>1.1000000000000001</v>
      </c>
      <c r="S97" s="6">
        <v>1669</v>
      </c>
      <c r="T97" s="6">
        <v>6.3734999999999999</v>
      </c>
      <c r="U97" s="6">
        <v>-73.134</v>
      </c>
      <c r="V97" s="6"/>
      <c r="W97" s="6"/>
      <c r="X97" s="6"/>
      <c r="Y97" s="6"/>
      <c r="Z97" s="6"/>
      <c r="AA97" s="6"/>
      <c r="AB97" s="6"/>
      <c r="AC97" s="81">
        <f>(3704/2.204)*R97</f>
        <v>1848.6388384754989</v>
      </c>
      <c r="AD97" s="57">
        <f>+AC97/R97</f>
        <v>1680.5807622504535</v>
      </c>
      <c r="AE97" s="1"/>
      <c r="AF97" s="1"/>
      <c r="AG97" s="1"/>
      <c r="AH97" s="1" t="s">
        <v>49</v>
      </c>
      <c r="AI97" s="1"/>
      <c r="AJ97" s="1"/>
      <c r="AK97" s="1"/>
      <c r="AL97" s="1"/>
      <c r="AM97" s="1"/>
      <c r="AN97" s="59">
        <f>23142*R97</f>
        <v>25456.2</v>
      </c>
      <c r="AO97" s="60">
        <f>3702.72+R97</f>
        <v>3703.8199999999997</v>
      </c>
    </row>
    <row r="98" spans="1:42" customFormat="1" ht="15" hidden="1" x14ac:dyDescent="0.25">
      <c r="A98" s="1"/>
      <c r="B98" s="1" t="s">
        <v>38</v>
      </c>
      <c r="C98" s="4" t="s">
        <v>375</v>
      </c>
      <c r="D98" s="15" t="s">
        <v>478</v>
      </c>
      <c r="E98" s="4" t="s">
        <v>479</v>
      </c>
      <c r="F98" s="11" t="s">
        <v>480</v>
      </c>
      <c r="G98" s="1" t="s">
        <v>226</v>
      </c>
      <c r="H98" s="1" t="s">
        <v>481</v>
      </c>
      <c r="I98" s="4" t="s">
        <v>195</v>
      </c>
      <c r="J98" s="5">
        <v>27976310</v>
      </c>
      <c r="K98" s="5">
        <v>3124147016</v>
      </c>
      <c r="L98" s="4" t="s">
        <v>228</v>
      </c>
      <c r="M98" s="4" t="s">
        <v>215</v>
      </c>
      <c r="N98" s="4" t="s">
        <v>48</v>
      </c>
      <c r="O98" s="4">
        <v>0</v>
      </c>
      <c r="P98" s="4">
        <v>8</v>
      </c>
      <c r="Q98" s="4">
        <v>6.03</v>
      </c>
      <c r="R98" s="6">
        <v>6</v>
      </c>
      <c r="S98" s="6">
        <v>1772</v>
      </c>
      <c r="T98" s="6">
        <v>6.7004999999999999</v>
      </c>
      <c r="U98" s="6">
        <v>-73.046599999999998</v>
      </c>
      <c r="V98" s="6"/>
      <c r="W98" s="6"/>
      <c r="X98" s="6"/>
      <c r="Y98" s="6"/>
      <c r="Z98" s="6"/>
      <c r="AA98" s="6"/>
      <c r="AB98" s="6"/>
      <c r="AC98" s="81">
        <f>(3704/2.204)*R98</f>
        <v>10083.484573502721</v>
      </c>
      <c r="AD98" s="57">
        <f>+AC98/R98</f>
        <v>1680.5807622504535</v>
      </c>
      <c r="AE98" s="1"/>
      <c r="AF98" s="1"/>
      <c r="AG98" s="1"/>
      <c r="AH98" s="1" t="s">
        <v>49</v>
      </c>
      <c r="AI98" s="1"/>
      <c r="AJ98" s="1"/>
      <c r="AK98" s="1"/>
      <c r="AL98" s="1"/>
      <c r="AM98" s="1"/>
      <c r="AN98" s="59">
        <f>23142*R98</f>
        <v>138852</v>
      </c>
      <c r="AO98" s="60">
        <f>3702.72+R98</f>
        <v>3708.72</v>
      </c>
    </row>
    <row r="99" spans="1:42" s="25" customFormat="1" ht="15" hidden="1" x14ac:dyDescent="0.25">
      <c r="A99" s="1"/>
      <c r="B99" s="1" t="s">
        <v>38</v>
      </c>
      <c r="C99" s="4" t="s">
        <v>375</v>
      </c>
      <c r="D99" s="15" t="s">
        <v>482</v>
      </c>
      <c r="E99" s="4" t="s">
        <v>380</v>
      </c>
      <c r="F99" s="11" t="s">
        <v>483</v>
      </c>
      <c r="G99" s="1" t="s">
        <v>194</v>
      </c>
      <c r="H99" s="1" t="s">
        <v>484</v>
      </c>
      <c r="I99" s="4" t="s">
        <v>45</v>
      </c>
      <c r="J99" s="5">
        <v>28400849</v>
      </c>
      <c r="K99" s="5">
        <v>3012743812</v>
      </c>
      <c r="L99" s="4" t="s">
        <v>228</v>
      </c>
      <c r="M99" s="4" t="s">
        <v>215</v>
      </c>
      <c r="N99" s="4" t="s">
        <v>48</v>
      </c>
      <c r="O99" s="4">
        <v>0</v>
      </c>
      <c r="P99" s="4">
        <v>3</v>
      </c>
      <c r="Q99" s="4">
        <v>2.5</v>
      </c>
      <c r="R99" s="6">
        <v>2.4700000000000002</v>
      </c>
      <c r="S99" s="6">
        <v>1772</v>
      </c>
      <c r="T99" s="6">
        <v>6.7023000000000001</v>
      </c>
      <c r="U99" s="6">
        <v>-73.041399999999996</v>
      </c>
      <c r="V99" s="6"/>
      <c r="W99" s="6"/>
      <c r="X99" s="6"/>
      <c r="Y99" s="6"/>
      <c r="Z99" s="6"/>
      <c r="AA99" s="6"/>
      <c r="AB99" s="6"/>
      <c r="AC99" s="81">
        <f>(3704/2.204)*R99</f>
        <v>4151.0344827586205</v>
      </c>
      <c r="AD99" s="57">
        <f>+AC99/R99</f>
        <v>1680.5807622504535</v>
      </c>
      <c r="AE99" s="1"/>
      <c r="AF99" s="1"/>
      <c r="AG99" s="1"/>
      <c r="AH99" s="1" t="s">
        <v>49</v>
      </c>
      <c r="AI99" s="1"/>
      <c r="AJ99" s="1"/>
      <c r="AK99" s="1"/>
      <c r="AL99" s="1"/>
      <c r="AM99" s="1"/>
      <c r="AN99" s="59">
        <f>23142*R99</f>
        <v>57160.740000000005</v>
      </c>
      <c r="AO99" s="60">
        <f>3702.72+R99</f>
        <v>3705.1899999999996</v>
      </c>
    </row>
    <row r="100" spans="1:42" ht="18.75" x14ac:dyDescent="0.3">
      <c r="A100" s="1"/>
      <c r="B100" s="1" t="s">
        <v>38</v>
      </c>
      <c r="C100" s="92" t="s">
        <v>72</v>
      </c>
      <c r="D100" s="134" t="s">
        <v>1273</v>
      </c>
      <c r="E100" s="192" t="s">
        <v>1274</v>
      </c>
      <c r="F100" s="134" t="s">
        <v>791</v>
      </c>
      <c r="G100" s="134" t="s">
        <v>792</v>
      </c>
      <c r="H100" s="134" t="s">
        <v>1275</v>
      </c>
      <c r="I100" s="95"/>
      <c r="J100" s="134">
        <v>5784466</v>
      </c>
      <c r="K100" s="93">
        <v>3106889790</v>
      </c>
      <c r="L100" s="93" t="s">
        <v>794</v>
      </c>
      <c r="M100" s="134" t="s">
        <v>119</v>
      </c>
      <c r="N100" s="110" t="s">
        <v>48</v>
      </c>
      <c r="O100" s="1"/>
      <c r="P100" s="1"/>
      <c r="Q100" s="93">
        <v>3.5</v>
      </c>
      <c r="R100" s="93">
        <v>3</v>
      </c>
      <c r="S100" s="1"/>
      <c r="T100" s="1"/>
      <c r="U100" s="1"/>
      <c r="V100" s="136">
        <f>AC100-W100-X100-Y100-Z100-AA100-AB100</f>
        <v>3834</v>
      </c>
      <c r="W100" s="136">
        <v>576</v>
      </c>
      <c r="X100" s="136">
        <v>540</v>
      </c>
      <c r="Y100" s="136"/>
      <c r="Z100" s="136"/>
      <c r="AA100" s="136"/>
      <c r="AB100" s="44"/>
      <c r="AC100" s="98">
        <f>+R100*1650</f>
        <v>4950</v>
      </c>
      <c r="AD100" s="1"/>
      <c r="AE100" s="1"/>
      <c r="AF100" s="1"/>
      <c r="AG100" s="1"/>
      <c r="AH100" s="95" t="s">
        <v>985</v>
      </c>
      <c r="AI100" s="1"/>
      <c r="AJ100" s="1"/>
      <c r="AK100" s="1"/>
      <c r="AL100" s="1"/>
      <c r="AM100" s="1"/>
      <c r="AP100" t="s">
        <v>120</v>
      </c>
    </row>
    <row r="101" spans="1:42" ht="18.75" x14ac:dyDescent="0.3">
      <c r="A101" s="1"/>
      <c r="B101" s="1" t="s">
        <v>38</v>
      </c>
      <c r="C101" s="92" t="s">
        <v>72</v>
      </c>
      <c r="D101" s="134" t="s">
        <v>554</v>
      </c>
      <c r="E101" s="141" t="s">
        <v>555</v>
      </c>
      <c r="F101" s="94" t="s">
        <v>556</v>
      </c>
      <c r="G101" s="161" t="s">
        <v>460</v>
      </c>
      <c r="H101" s="161" t="s">
        <v>557</v>
      </c>
      <c r="I101" s="107" t="s">
        <v>45</v>
      </c>
      <c r="J101" s="162">
        <v>91078701</v>
      </c>
      <c r="K101" s="108">
        <v>3132951449</v>
      </c>
      <c r="L101" s="107" t="s">
        <v>78</v>
      </c>
      <c r="M101" s="161" t="s">
        <v>119</v>
      </c>
      <c r="N101" s="107" t="s">
        <v>48</v>
      </c>
      <c r="O101" s="7">
        <v>0</v>
      </c>
      <c r="P101" s="7">
        <v>2</v>
      </c>
      <c r="Q101" s="107">
        <v>4.0199999999999996</v>
      </c>
      <c r="R101" s="109">
        <v>4</v>
      </c>
      <c r="S101" s="9">
        <v>1716</v>
      </c>
      <c r="T101" s="9">
        <v>6.4553000000000003</v>
      </c>
      <c r="U101" s="9">
        <v>-73.184200000000004</v>
      </c>
      <c r="V101" s="136">
        <f>AC101-W101-X101-Y101-Z101-AA101-AB101</f>
        <v>5973</v>
      </c>
      <c r="W101" s="136">
        <v>350</v>
      </c>
      <c r="X101" s="136">
        <v>587</v>
      </c>
      <c r="Y101" s="136">
        <v>590</v>
      </c>
      <c r="Z101" s="136"/>
      <c r="AA101" s="136"/>
      <c r="AB101" s="163"/>
      <c r="AC101" s="164">
        <v>7500</v>
      </c>
      <c r="AD101" s="22"/>
      <c r="AE101" s="1">
        <v>22000</v>
      </c>
      <c r="AF101" s="7">
        <v>0</v>
      </c>
      <c r="AG101" s="7">
        <v>0</v>
      </c>
      <c r="AH101" s="92" t="s">
        <v>549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</row>
    <row r="102" spans="1:42" customFormat="1" ht="15" hidden="1" x14ac:dyDescent="0.25">
      <c r="A102" s="1"/>
      <c r="B102" s="1" t="s">
        <v>38</v>
      </c>
      <c r="C102" s="4" t="s">
        <v>198</v>
      </c>
      <c r="D102" s="15" t="s">
        <v>493</v>
      </c>
      <c r="E102" s="4" t="s">
        <v>494</v>
      </c>
      <c r="F102" s="11" t="s">
        <v>495</v>
      </c>
      <c r="G102" s="1" t="s">
        <v>194</v>
      </c>
      <c r="H102" s="1" t="s">
        <v>496</v>
      </c>
      <c r="I102" s="4" t="s">
        <v>45</v>
      </c>
      <c r="J102" s="5">
        <v>5694202</v>
      </c>
      <c r="K102" s="5">
        <v>3202864763</v>
      </c>
      <c r="L102" s="4" t="s">
        <v>354</v>
      </c>
      <c r="M102" s="4" t="s">
        <v>355</v>
      </c>
      <c r="N102" s="4" t="s">
        <v>48</v>
      </c>
      <c r="O102" s="4">
        <v>0</v>
      </c>
      <c r="P102" s="4">
        <v>9</v>
      </c>
      <c r="Q102" s="4">
        <v>2.52</v>
      </c>
      <c r="R102" s="6">
        <v>2</v>
      </c>
      <c r="S102" s="6">
        <v>1574</v>
      </c>
      <c r="T102" s="6">
        <v>6.375</v>
      </c>
      <c r="U102" s="6">
        <v>-73.14</v>
      </c>
      <c r="V102" s="6"/>
      <c r="W102" s="6"/>
      <c r="X102" s="6"/>
      <c r="Y102" s="6"/>
      <c r="Z102" s="6"/>
      <c r="AA102" s="6"/>
      <c r="AB102" s="6"/>
      <c r="AC102" s="81">
        <f t="shared" ref="AC102:AC112" si="17">(3704/2.204)*R102</f>
        <v>3361.161524500907</v>
      </c>
      <c r="AD102" s="57">
        <f t="shared" ref="AD102:AD112" si="18">+AC102/R102</f>
        <v>1680.5807622504535</v>
      </c>
      <c r="AE102" s="1"/>
      <c r="AF102" s="1"/>
      <c r="AG102" s="1"/>
      <c r="AH102" s="1" t="s">
        <v>49</v>
      </c>
      <c r="AI102" s="1"/>
      <c r="AJ102" s="1"/>
      <c r="AK102" s="1"/>
      <c r="AL102" s="1"/>
      <c r="AM102" s="1"/>
      <c r="AN102" s="59">
        <f t="shared" ref="AN102:AN112" si="19">23142*R102</f>
        <v>46284</v>
      </c>
      <c r="AO102" s="60">
        <f t="shared" ref="AO102:AO112" si="20">3702.72+R102</f>
        <v>3704.72</v>
      </c>
    </row>
    <row r="103" spans="1:42" customFormat="1" ht="15" hidden="1" x14ac:dyDescent="0.25">
      <c r="A103" s="1"/>
      <c r="B103" s="1" t="s">
        <v>38</v>
      </c>
      <c r="C103" s="4" t="s">
        <v>39</v>
      </c>
      <c r="D103" s="15" t="s">
        <v>497</v>
      </c>
      <c r="E103" s="4" t="s">
        <v>498</v>
      </c>
      <c r="F103" s="11" t="s">
        <v>499</v>
      </c>
      <c r="G103" s="1" t="s">
        <v>393</v>
      </c>
      <c r="H103" s="1" t="s">
        <v>313</v>
      </c>
      <c r="I103" s="4" t="s">
        <v>45</v>
      </c>
      <c r="J103" s="5">
        <v>28254124</v>
      </c>
      <c r="K103" s="5">
        <v>3144776915</v>
      </c>
      <c r="L103" s="4" t="s">
        <v>424</v>
      </c>
      <c r="M103" s="4" t="s">
        <v>47</v>
      </c>
      <c r="N103" s="4" t="s">
        <v>48</v>
      </c>
      <c r="O103" s="4">
        <v>0</v>
      </c>
      <c r="P103" s="4">
        <v>5</v>
      </c>
      <c r="Q103" s="4">
        <v>10.01</v>
      </c>
      <c r="R103" s="6">
        <v>2</v>
      </c>
      <c r="S103" s="6">
        <v>1460</v>
      </c>
      <c r="T103" s="6">
        <v>6.4337</v>
      </c>
      <c r="U103" s="6">
        <v>-73.042100000000005</v>
      </c>
      <c r="V103" s="6"/>
      <c r="W103" s="6"/>
      <c r="X103" s="6"/>
      <c r="Y103" s="6"/>
      <c r="Z103" s="6"/>
      <c r="AA103" s="6"/>
      <c r="AB103" s="6"/>
      <c r="AC103" s="81">
        <f t="shared" si="17"/>
        <v>3361.161524500907</v>
      </c>
      <c r="AD103" s="57">
        <f t="shared" si="18"/>
        <v>1680.5807622504535</v>
      </c>
      <c r="AE103" s="1"/>
      <c r="AF103" s="1"/>
      <c r="AG103" s="1"/>
      <c r="AH103" s="1" t="s">
        <v>49</v>
      </c>
      <c r="AI103" s="1"/>
      <c r="AJ103" s="1"/>
      <c r="AK103" s="1"/>
      <c r="AL103" s="1"/>
      <c r="AM103" s="1"/>
      <c r="AN103" s="59">
        <f t="shared" si="19"/>
        <v>46284</v>
      </c>
      <c r="AO103" s="60">
        <f t="shared" si="20"/>
        <v>3704.72</v>
      </c>
    </row>
    <row r="104" spans="1:42" customFormat="1" ht="15" hidden="1" x14ac:dyDescent="0.25">
      <c r="A104" s="1"/>
      <c r="B104" s="1" t="s">
        <v>38</v>
      </c>
      <c r="C104" s="4" t="s">
        <v>58</v>
      </c>
      <c r="D104" s="15" t="s">
        <v>500</v>
      </c>
      <c r="E104" s="4" t="s">
        <v>489</v>
      </c>
      <c r="F104" s="11" t="s">
        <v>501</v>
      </c>
      <c r="G104" s="1" t="s">
        <v>92</v>
      </c>
      <c r="H104" s="1" t="s">
        <v>313</v>
      </c>
      <c r="I104" s="4" t="s">
        <v>45</v>
      </c>
      <c r="J104" s="5">
        <v>1101048655</v>
      </c>
      <c r="K104" s="5">
        <v>3188442278</v>
      </c>
      <c r="L104" s="4" t="s">
        <v>241</v>
      </c>
      <c r="M104" s="4" t="s">
        <v>47</v>
      </c>
      <c r="N104" s="4" t="s">
        <v>48</v>
      </c>
      <c r="O104" s="4">
        <v>0</v>
      </c>
      <c r="P104" s="4">
        <v>10</v>
      </c>
      <c r="Q104" s="4">
        <v>10.1</v>
      </c>
      <c r="R104" s="6">
        <v>6</v>
      </c>
      <c r="S104" s="6">
        <v>1824</v>
      </c>
      <c r="T104" s="6">
        <v>64.386300000000006</v>
      </c>
      <c r="U104" s="6">
        <v>-73.084800000000001</v>
      </c>
      <c r="V104" s="6"/>
      <c r="W104" s="6"/>
      <c r="X104" s="6"/>
      <c r="Y104" s="6"/>
      <c r="Z104" s="6"/>
      <c r="AA104" s="6"/>
      <c r="AB104" s="6"/>
      <c r="AC104" s="81">
        <f t="shared" si="17"/>
        <v>10083.484573502721</v>
      </c>
      <c r="AD104" s="57">
        <f t="shared" si="18"/>
        <v>1680.5807622504535</v>
      </c>
      <c r="AE104" s="1"/>
      <c r="AF104" s="1"/>
      <c r="AG104" s="1"/>
      <c r="AH104" s="1" t="s">
        <v>49</v>
      </c>
      <c r="AI104" s="1"/>
      <c r="AJ104" s="1"/>
      <c r="AK104" s="1"/>
      <c r="AL104" s="1"/>
      <c r="AM104" s="1"/>
      <c r="AN104" s="59">
        <f t="shared" si="19"/>
        <v>138852</v>
      </c>
      <c r="AO104" s="60">
        <f t="shared" si="20"/>
        <v>3708.72</v>
      </c>
    </row>
    <row r="105" spans="1:42" customFormat="1" ht="15" hidden="1" x14ac:dyDescent="0.25">
      <c r="A105" s="1"/>
      <c r="B105" s="1" t="s">
        <v>38</v>
      </c>
      <c r="C105" s="4" t="s">
        <v>189</v>
      </c>
      <c r="D105" s="15" t="s">
        <v>502</v>
      </c>
      <c r="E105" s="4" t="s">
        <v>503</v>
      </c>
      <c r="F105" s="24" t="s">
        <v>504</v>
      </c>
      <c r="G105" s="1" t="s">
        <v>194</v>
      </c>
      <c r="H105" s="1"/>
      <c r="I105" s="4" t="s">
        <v>195</v>
      </c>
      <c r="J105" s="5">
        <v>63363198</v>
      </c>
      <c r="K105" s="5">
        <v>3162883267</v>
      </c>
      <c r="L105" s="4" t="s">
        <v>196</v>
      </c>
      <c r="M105" s="4" t="s">
        <v>197</v>
      </c>
      <c r="N105" s="4" t="s">
        <v>48</v>
      </c>
      <c r="O105" s="4">
        <v>0</v>
      </c>
      <c r="P105" s="4">
        <v>3</v>
      </c>
      <c r="Q105" s="4">
        <v>2.0099999999999998</v>
      </c>
      <c r="R105" s="6">
        <v>1.5</v>
      </c>
      <c r="S105" s="6">
        <v>1682</v>
      </c>
      <c r="T105" s="6">
        <v>6.2721</v>
      </c>
      <c r="U105" s="6">
        <v>-73.2761</v>
      </c>
      <c r="V105" s="6"/>
      <c r="W105" s="6"/>
      <c r="X105" s="6"/>
      <c r="Y105" s="6"/>
      <c r="Z105" s="6"/>
      <c r="AA105" s="6"/>
      <c r="AB105" s="6"/>
      <c r="AC105" s="81">
        <f t="shared" si="17"/>
        <v>2520.8711433756803</v>
      </c>
      <c r="AD105" s="57">
        <f t="shared" si="18"/>
        <v>1680.5807622504535</v>
      </c>
      <c r="AE105" s="1"/>
      <c r="AF105" s="1"/>
      <c r="AG105" s="1"/>
      <c r="AH105" s="1" t="s">
        <v>49</v>
      </c>
      <c r="AI105" s="1"/>
      <c r="AJ105" s="1"/>
      <c r="AK105" s="1"/>
      <c r="AL105" s="1"/>
      <c r="AM105" s="1"/>
      <c r="AN105" s="59">
        <f t="shared" si="19"/>
        <v>34713</v>
      </c>
      <c r="AO105" s="60">
        <f t="shared" si="20"/>
        <v>3704.22</v>
      </c>
    </row>
    <row r="106" spans="1:42" ht="18.75" x14ac:dyDescent="0.3">
      <c r="A106" s="1"/>
      <c r="B106" s="1" t="s">
        <v>38</v>
      </c>
      <c r="C106" s="92" t="s">
        <v>58</v>
      </c>
      <c r="D106" s="134" t="s">
        <v>339</v>
      </c>
      <c r="E106" s="188" t="s">
        <v>340</v>
      </c>
      <c r="F106" s="94" t="s">
        <v>341</v>
      </c>
      <c r="G106" s="98" t="s">
        <v>294</v>
      </c>
      <c r="H106" s="98"/>
      <c r="I106" s="92" t="s">
        <v>45</v>
      </c>
      <c r="J106" s="134">
        <v>5784031</v>
      </c>
      <c r="K106" s="97">
        <v>3185927041</v>
      </c>
      <c r="L106" s="92" t="s">
        <v>71</v>
      </c>
      <c r="M106" s="94" t="s">
        <v>65</v>
      </c>
      <c r="N106" s="92" t="s">
        <v>48</v>
      </c>
      <c r="O106" s="4">
        <v>0</v>
      </c>
      <c r="P106" s="4">
        <v>9</v>
      </c>
      <c r="Q106" s="92">
        <v>4.0199999999999996</v>
      </c>
      <c r="R106" s="99">
        <v>4</v>
      </c>
      <c r="S106" s="6">
        <v>0</v>
      </c>
      <c r="T106" s="6">
        <v>0</v>
      </c>
      <c r="U106" s="6">
        <v>0</v>
      </c>
      <c r="V106" s="136">
        <f>AC106-W106-X106-Y106-Z106-AA106-AB106</f>
        <v>5584.3230490018141</v>
      </c>
      <c r="W106" s="136">
        <v>549</v>
      </c>
      <c r="X106" s="136">
        <v>589</v>
      </c>
      <c r="Y106" s="136"/>
      <c r="Z106" s="136"/>
      <c r="AA106" s="136"/>
      <c r="AB106" s="137"/>
      <c r="AC106" s="159">
        <f t="shared" si="17"/>
        <v>6722.3230490018141</v>
      </c>
      <c r="AD106" s="57">
        <f t="shared" si="18"/>
        <v>1680.5807622504535</v>
      </c>
      <c r="AE106" s="1"/>
      <c r="AF106" s="1"/>
      <c r="AG106" s="1"/>
      <c r="AH106" s="95" t="s">
        <v>49</v>
      </c>
      <c r="AI106" s="1"/>
      <c r="AJ106" s="1"/>
      <c r="AK106" s="1"/>
      <c r="AL106" s="1"/>
      <c r="AM106" s="1"/>
      <c r="AN106" s="59">
        <f t="shared" si="19"/>
        <v>92568</v>
      </c>
      <c r="AO106" s="60">
        <f t="shared" si="20"/>
        <v>3706.72</v>
      </c>
    </row>
    <row r="107" spans="1:42" customFormat="1" ht="15" hidden="1" x14ac:dyDescent="0.25">
      <c r="A107" s="1"/>
      <c r="B107" s="1" t="s">
        <v>38</v>
      </c>
      <c r="C107" s="4" t="s">
        <v>222</v>
      </c>
      <c r="D107" s="15" t="s">
        <v>508</v>
      </c>
      <c r="E107" s="4" t="s">
        <v>509</v>
      </c>
      <c r="F107" s="24" t="s">
        <v>510</v>
      </c>
      <c r="G107" s="1" t="s">
        <v>511</v>
      </c>
      <c r="H107" s="1" t="s">
        <v>512</v>
      </c>
      <c r="I107" s="4" t="s">
        <v>45</v>
      </c>
      <c r="J107" s="5">
        <v>91077551</v>
      </c>
      <c r="K107" s="5">
        <v>3183273389</v>
      </c>
      <c r="L107" s="4" t="s">
        <v>513</v>
      </c>
      <c r="M107" s="4" t="s">
        <v>514</v>
      </c>
      <c r="N107" s="4" t="s">
        <v>48</v>
      </c>
      <c r="O107" s="4">
        <v>0</v>
      </c>
      <c r="P107" s="4">
        <v>28</v>
      </c>
      <c r="Q107" s="4">
        <v>12.51</v>
      </c>
      <c r="R107" s="6">
        <v>11.5</v>
      </c>
      <c r="S107" s="6">
        <v>1530</v>
      </c>
      <c r="T107" s="6">
        <v>64.569999999999993</v>
      </c>
      <c r="U107" s="6">
        <v>-73.052999999999997</v>
      </c>
      <c r="V107" s="6"/>
      <c r="W107" s="6"/>
      <c r="X107" s="6"/>
      <c r="Y107" s="6"/>
      <c r="Z107" s="6"/>
      <c r="AA107" s="6"/>
      <c r="AB107" s="6"/>
      <c r="AC107" s="81">
        <f t="shared" si="17"/>
        <v>19326.678765880217</v>
      </c>
      <c r="AD107" s="57">
        <f t="shared" si="18"/>
        <v>1680.5807622504537</v>
      </c>
      <c r="AE107" s="1"/>
      <c r="AF107" s="1"/>
      <c r="AG107" s="1"/>
      <c r="AH107" s="1" t="s">
        <v>49</v>
      </c>
      <c r="AI107" s="1"/>
      <c r="AJ107" s="1"/>
      <c r="AK107" s="1"/>
      <c r="AL107" s="1"/>
      <c r="AM107" s="1"/>
      <c r="AN107" s="59">
        <f t="shared" si="19"/>
        <v>266133</v>
      </c>
      <c r="AO107" s="60">
        <f t="shared" si="20"/>
        <v>3714.22</v>
      </c>
    </row>
    <row r="108" spans="1:42" customFormat="1" ht="15" hidden="1" x14ac:dyDescent="0.25">
      <c r="A108" s="1"/>
      <c r="B108" s="1" t="s">
        <v>38</v>
      </c>
      <c r="C108" s="4" t="s">
        <v>39</v>
      </c>
      <c r="D108" s="15" t="s">
        <v>515</v>
      </c>
      <c r="E108" s="4" t="s">
        <v>516</v>
      </c>
      <c r="F108" s="11" t="s">
        <v>517</v>
      </c>
      <c r="G108" s="1" t="s">
        <v>43</v>
      </c>
      <c r="H108" s="1" t="s">
        <v>518</v>
      </c>
      <c r="I108" s="4" t="s">
        <v>45</v>
      </c>
      <c r="J108" s="5">
        <v>2125775</v>
      </c>
      <c r="K108" s="5">
        <v>3114805257</v>
      </c>
      <c r="L108" s="4" t="s">
        <v>281</v>
      </c>
      <c r="M108" s="4" t="s">
        <v>47</v>
      </c>
      <c r="N108" s="4" t="s">
        <v>48</v>
      </c>
      <c r="O108" s="4">
        <v>0</v>
      </c>
      <c r="P108" s="4">
        <v>6</v>
      </c>
      <c r="Q108" s="4">
        <v>50.02</v>
      </c>
      <c r="R108" s="6">
        <v>4</v>
      </c>
      <c r="S108" s="6">
        <v>1422</v>
      </c>
      <c r="T108" s="6">
        <v>6.4893000000000001</v>
      </c>
      <c r="U108" s="6">
        <v>-73.060900000000004</v>
      </c>
      <c r="V108" s="6"/>
      <c r="W108" s="6"/>
      <c r="X108" s="6"/>
      <c r="Y108" s="6"/>
      <c r="Z108" s="6"/>
      <c r="AA108" s="6"/>
      <c r="AB108" s="6"/>
      <c r="AC108" s="81">
        <f t="shared" si="17"/>
        <v>6722.3230490018141</v>
      </c>
      <c r="AD108" s="57">
        <f t="shared" si="18"/>
        <v>1680.5807622504535</v>
      </c>
      <c r="AE108" s="1"/>
      <c r="AF108" s="1"/>
      <c r="AG108" s="1"/>
      <c r="AH108" s="1" t="s">
        <v>49</v>
      </c>
      <c r="AI108" s="1"/>
      <c r="AJ108" s="1"/>
      <c r="AK108" s="1"/>
      <c r="AL108" s="1"/>
      <c r="AM108" s="1"/>
      <c r="AN108" s="59">
        <f t="shared" si="19"/>
        <v>92568</v>
      </c>
      <c r="AO108" s="60">
        <f t="shared" si="20"/>
        <v>3706.72</v>
      </c>
    </row>
    <row r="109" spans="1:42" s="25" customFormat="1" ht="15" hidden="1" x14ac:dyDescent="0.25">
      <c r="A109" s="1"/>
      <c r="B109" s="1" t="s">
        <v>38</v>
      </c>
      <c r="C109" s="4" t="s">
        <v>39</v>
      </c>
      <c r="D109" s="15" t="s">
        <v>519</v>
      </c>
      <c r="E109" s="4" t="s">
        <v>520</v>
      </c>
      <c r="F109" s="11" t="s">
        <v>487</v>
      </c>
      <c r="G109" s="1" t="s">
        <v>245</v>
      </c>
      <c r="H109" s="1" t="s">
        <v>423</v>
      </c>
      <c r="I109" s="4" t="s">
        <v>195</v>
      </c>
      <c r="J109" s="5">
        <v>28253803</v>
      </c>
      <c r="K109" s="5">
        <v>3172545416</v>
      </c>
      <c r="L109" s="4" t="s">
        <v>424</v>
      </c>
      <c r="M109" s="4" t="s">
        <v>47</v>
      </c>
      <c r="N109" s="4" t="s">
        <v>48</v>
      </c>
      <c r="O109" s="4">
        <v>0</v>
      </c>
      <c r="P109" s="4">
        <v>10</v>
      </c>
      <c r="Q109" s="4">
        <v>10.01</v>
      </c>
      <c r="R109" s="6">
        <v>2</v>
      </c>
      <c r="S109" s="6">
        <v>1439</v>
      </c>
      <c r="T109" s="6">
        <v>6.4356</v>
      </c>
      <c r="U109" s="6">
        <v>-73.040400000000005</v>
      </c>
      <c r="V109" s="6"/>
      <c r="W109" s="6"/>
      <c r="X109" s="6"/>
      <c r="Y109" s="6"/>
      <c r="Z109" s="6"/>
      <c r="AA109" s="6"/>
      <c r="AB109" s="6"/>
      <c r="AC109" s="81">
        <f t="shared" si="17"/>
        <v>3361.161524500907</v>
      </c>
      <c r="AD109" s="57">
        <f t="shared" si="18"/>
        <v>1680.5807622504535</v>
      </c>
      <c r="AE109" s="1"/>
      <c r="AF109" s="1"/>
      <c r="AG109" s="1"/>
      <c r="AH109" s="1" t="s">
        <v>49</v>
      </c>
      <c r="AI109" s="1"/>
      <c r="AJ109" s="1"/>
      <c r="AK109" s="1"/>
      <c r="AL109" s="1"/>
      <c r="AM109" s="1"/>
      <c r="AN109" s="59">
        <f t="shared" si="19"/>
        <v>46284</v>
      </c>
      <c r="AO109" s="60">
        <f t="shared" si="20"/>
        <v>3704.72</v>
      </c>
    </row>
    <row r="110" spans="1:42" customFormat="1" ht="15" hidden="1" x14ac:dyDescent="0.25">
      <c r="A110" s="1"/>
      <c r="B110" s="1" t="s">
        <v>38</v>
      </c>
      <c r="C110" s="4" t="s">
        <v>375</v>
      </c>
      <c r="D110" s="15" t="s">
        <v>521</v>
      </c>
      <c r="E110" s="4" t="s">
        <v>522</v>
      </c>
      <c r="F110" s="11" t="s">
        <v>523</v>
      </c>
      <c r="G110" s="1" t="s">
        <v>256</v>
      </c>
      <c r="H110" s="1" t="s">
        <v>524</v>
      </c>
      <c r="I110" s="4" t="s">
        <v>45</v>
      </c>
      <c r="J110" s="5">
        <v>5741130</v>
      </c>
      <c r="K110" s="5">
        <v>3133410192</v>
      </c>
      <c r="L110" s="4" t="s">
        <v>228</v>
      </c>
      <c r="M110" s="4" t="s">
        <v>215</v>
      </c>
      <c r="N110" s="4" t="s">
        <v>48</v>
      </c>
      <c r="O110" s="4">
        <v>0</v>
      </c>
      <c r="P110" s="4">
        <v>15</v>
      </c>
      <c r="Q110" s="4">
        <v>18</v>
      </c>
      <c r="R110" s="6">
        <v>9</v>
      </c>
      <c r="S110" s="6">
        <v>1676</v>
      </c>
      <c r="T110" s="6">
        <v>6.6939000000000002</v>
      </c>
      <c r="U110" s="6">
        <v>-73.062899999999999</v>
      </c>
      <c r="V110" s="6"/>
      <c r="W110" s="6"/>
      <c r="X110" s="6"/>
      <c r="Y110" s="6"/>
      <c r="Z110" s="6"/>
      <c r="AA110" s="6"/>
      <c r="AB110" s="6"/>
      <c r="AC110" s="81">
        <f t="shared" si="17"/>
        <v>15125.226860254083</v>
      </c>
      <c r="AD110" s="57">
        <f t="shared" si="18"/>
        <v>1680.5807622504535</v>
      </c>
      <c r="AE110" s="1"/>
      <c r="AF110" s="1"/>
      <c r="AG110" s="1"/>
      <c r="AH110" s="1" t="s">
        <v>49</v>
      </c>
      <c r="AI110" s="1"/>
      <c r="AJ110" s="1"/>
      <c r="AK110" s="1"/>
      <c r="AL110" s="1"/>
      <c r="AM110" s="1"/>
      <c r="AN110" s="59">
        <f t="shared" si="19"/>
        <v>208278</v>
      </c>
      <c r="AO110" s="60">
        <f t="shared" si="20"/>
        <v>3711.72</v>
      </c>
    </row>
    <row r="111" spans="1:42" customFormat="1" ht="15" hidden="1" x14ac:dyDescent="0.25">
      <c r="A111" s="1"/>
      <c r="B111" s="1" t="s">
        <v>38</v>
      </c>
      <c r="C111" s="4" t="s">
        <v>198</v>
      </c>
      <c r="D111" s="15" t="s">
        <v>525</v>
      </c>
      <c r="E111" s="4" t="s">
        <v>526</v>
      </c>
      <c r="F111" s="4" t="s">
        <v>527</v>
      </c>
      <c r="G111" s="1" t="s">
        <v>348</v>
      </c>
      <c r="H111" s="1" t="s">
        <v>298</v>
      </c>
      <c r="I111" s="4" t="s">
        <v>45</v>
      </c>
      <c r="J111" s="5">
        <v>1007448106</v>
      </c>
      <c r="K111" s="5">
        <v>3172363642</v>
      </c>
      <c r="L111" s="4" t="s">
        <v>424</v>
      </c>
      <c r="M111" s="4" t="s">
        <v>47</v>
      </c>
      <c r="N111" s="4" t="s">
        <v>48</v>
      </c>
      <c r="O111" s="4">
        <v>0</v>
      </c>
      <c r="P111" s="4">
        <v>4</v>
      </c>
      <c r="Q111" s="4">
        <v>2.5099999999999998</v>
      </c>
      <c r="R111" s="6">
        <v>2</v>
      </c>
      <c r="S111" s="6">
        <v>1530</v>
      </c>
      <c r="T111" s="6">
        <v>64.435100000000006</v>
      </c>
      <c r="U111" s="6">
        <v>-73.041799999999995</v>
      </c>
      <c r="V111" s="6"/>
      <c r="W111" s="6"/>
      <c r="X111" s="6"/>
      <c r="Y111" s="6"/>
      <c r="Z111" s="6"/>
      <c r="AA111" s="6"/>
      <c r="AB111" s="6"/>
      <c r="AC111" s="81">
        <f t="shared" si="17"/>
        <v>3361.161524500907</v>
      </c>
      <c r="AD111" s="80">
        <f t="shared" si="18"/>
        <v>1680.5807622504535</v>
      </c>
      <c r="AE111" s="1"/>
      <c r="AF111" s="1"/>
      <c r="AG111" s="1"/>
      <c r="AH111" s="1" t="s">
        <v>49</v>
      </c>
      <c r="AI111" s="1"/>
      <c r="AJ111" s="1"/>
      <c r="AK111" s="1"/>
      <c r="AL111" s="1"/>
      <c r="AM111" s="1"/>
      <c r="AN111" s="59">
        <f t="shared" si="19"/>
        <v>46284</v>
      </c>
      <c r="AO111" s="60">
        <f t="shared" si="20"/>
        <v>3704.72</v>
      </c>
    </row>
    <row r="112" spans="1:42" s="25" customFormat="1" ht="15" hidden="1" x14ac:dyDescent="0.25">
      <c r="A112" s="1"/>
      <c r="B112" s="1" t="s">
        <v>38</v>
      </c>
      <c r="C112" s="4" t="s">
        <v>375</v>
      </c>
      <c r="D112" s="15" t="s">
        <v>528</v>
      </c>
      <c r="E112" s="4" t="s">
        <v>384</v>
      </c>
      <c r="F112" s="82" t="s">
        <v>529</v>
      </c>
      <c r="G112" s="1" t="s">
        <v>416</v>
      </c>
      <c r="H112" s="1"/>
      <c r="I112" s="4" t="s">
        <v>45</v>
      </c>
      <c r="J112" s="5">
        <v>91070314</v>
      </c>
      <c r="K112" s="5" t="s">
        <v>530</v>
      </c>
      <c r="L112" s="4" t="s">
        <v>354</v>
      </c>
      <c r="M112" s="4" t="s">
        <v>355</v>
      </c>
      <c r="N112" s="4" t="s">
        <v>48</v>
      </c>
      <c r="O112" s="4">
        <v>0</v>
      </c>
      <c r="P112" s="4">
        <v>6</v>
      </c>
      <c r="Q112" s="4">
        <v>1.5</v>
      </c>
      <c r="R112" s="6">
        <v>1.5</v>
      </c>
      <c r="S112" s="6">
        <v>1518</v>
      </c>
      <c r="T112" s="6">
        <v>6.3821000000000003</v>
      </c>
      <c r="U112" s="6">
        <v>-73.144599999999997</v>
      </c>
      <c r="V112" s="6"/>
      <c r="W112" s="6"/>
      <c r="X112" s="6"/>
      <c r="Y112" s="6"/>
      <c r="Z112" s="6"/>
      <c r="AA112" s="6"/>
      <c r="AB112" s="6"/>
      <c r="AC112" s="81">
        <f t="shared" si="17"/>
        <v>2520.8711433756803</v>
      </c>
      <c r="AD112" s="57">
        <f t="shared" si="18"/>
        <v>1680.5807622504535</v>
      </c>
      <c r="AE112" s="1"/>
      <c r="AF112" s="1"/>
      <c r="AG112" s="1"/>
      <c r="AH112" s="1" t="s">
        <v>49</v>
      </c>
      <c r="AI112" s="1"/>
      <c r="AJ112" s="1"/>
      <c r="AK112" s="1"/>
      <c r="AL112" s="1"/>
      <c r="AM112" s="1"/>
      <c r="AN112" s="59">
        <f t="shared" si="19"/>
        <v>34713</v>
      </c>
      <c r="AO112" s="60">
        <f t="shared" si="20"/>
        <v>3704.22</v>
      </c>
    </row>
    <row r="113" spans="1:42" ht="18.75" x14ac:dyDescent="0.3">
      <c r="A113" s="1"/>
      <c r="B113" s="1" t="s">
        <v>38</v>
      </c>
      <c r="C113" s="92" t="s">
        <v>72</v>
      </c>
      <c r="D113" s="134" t="s">
        <v>982</v>
      </c>
      <c r="E113" s="192" t="s">
        <v>983</v>
      </c>
      <c r="F113" s="134" t="s">
        <v>984</v>
      </c>
      <c r="G113" s="134" t="s">
        <v>194</v>
      </c>
      <c r="H113" s="134" t="s">
        <v>845</v>
      </c>
      <c r="I113" s="95"/>
      <c r="J113" s="134">
        <v>41691701</v>
      </c>
      <c r="K113" s="93">
        <v>3204068917</v>
      </c>
      <c r="L113" s="93" t="s">
        <v>330</v>
      </c>
      <c r="M113" s="134" t="s">
        <v>65</v>
      </c>
      <c r="N113" s="110" t="s">
        <v>48</v>
      </c>
      <c r="O113" s="1"/>
      <c r="P113" s="1"/>
      <c r="Q113" s="93">
        <v>17</v>
      </c>
      <c r="R113" s="93">
        <v>5</v>
      </c>
      <c r="S113" s="1"/>
      <c r="T113" s="1"/>
      <c r="U113" s="1"/>
      <c r="V113" s="136">
        <f>AC113-W113-X113-Y113-Z113-AA113-AB113</f>
        <v>7153</v>
      </c>
      <c r="W113" s="136">
        <v>497</v>
      </c>
      <c r="X113" s="136">
        <v>600</v>
      </c>
      <c r="Y113" s="136"/>
      <c r="Z113" s="136"/>
      <c r="AA113" s="136"/>
      <c r="AB113" s="44"/>
      <c r="AC113" s="98">
        <f>+R113*1650</f>
        <v>8250</v>
      </c>
      <c r="AD113" s="1"/>
      <c r="AE113" s="1"/>
      <c r="AF113" s="1"/>
      <c r="AG113" s="1"/>
      <c r="AH113" s="95" t="s">
        <v>985</v>
      </c>
      <c r="AI113" s="1"/>
      <c r="AJ113" s="1"/>
      <c r="AK113" s="1"/>
      <c r="AL113" s="1"/>
      <c r="AM113" s="1"/>
    </row>
    <row r="114" spans="1:42" customFormat="1" ht="15" hidden="1" x14ac:dyDescent="0.25">
      <c r="A114" s="1"/>
      <c r="B114" s="1" t="s">
        <v>38</v>
      </c>
      <c r="C114" s="4" t="s">
        <v>375</v>
      </c>
      <c r="D114" s="15" t="s">
        <v>535</v>
      </c>
      <c r="E114" s="4" t="s">
        <v>178</v>
      </c>
      <c r="F114" s="11" t="s">
        <v>536</v>
      </c>
      <c r="G114" s="1" t="s">
        <v>313</v>
      </c>
      <c r="H114" s="1" t="s">
        <v>537</v>
      </c>
      <c r="I114" s="4" t="s">
        <v>45</v>
      </c>
      <c r="J114" s="5">
        <v>91110202</v>
      </c>
      <c r="K114" s="5">
        <v>3144522474</v>
      </c>
      <c r="L114" s="4" t="s">
        <v>354</v>
      </c>
      <c r="M114" s="4" t="s">
        <v>355</v>
      </c>
      <c r="N114" s="4" t="s">
        <v>48</v>
      </c>
      <c r="O114" s="4">
        <v>0</v>
      </c>
      <c r="P114" s="4">
        <v>6</v>
      </c>
      <c r="Q114" s="4">
        <v>1.02</v>
      </c>
      <c r="R114" s="6">
        <v>1</v>
      </c>
      <c r="S114" s="6">
        <v>1429</v>
      </c>
      <c r="T114" s="6">
        <v>6.3796999999999997</v>
      </c>
      <c r="U114" s="6">
        <v>-73.151600000000002</v>
      </c>
      <c r="V114" s="6"/>
      <c r="W114" s="6"/>
      <c r="X114" s="6"/>
      <c r="Y114" s="6"/>
      <c r="Z114" s="6"/>
      <c r="AA114" s="6"/>
      <c r="AB114" s="6"/>
      <c r="AC114" s="81">
        <f>(3704/2.204)*R114</f>
        <v>1680.5807622504535</v>
      </c>
      <c r="AD114" s="57">
        <f>+AC114/R114</f>
        <v>1680.5807622504535</v>
      </c>
      <c r="AE114" s="1"/>
      <c r="AF114" s="1"/>
      <c r="AG114" s="1"/>
      <c r="AH114" s="1" t="s">
        <v>49</v>
      </c>
      <c r="AI114" s="1"/>
      <c r="AJ114" s="1"/>
      <c r="AK114" s="1"/>
      <c r="AL114" s="1"/>
      <c r="AM114" s="1"/>
      <c r="AN114" s="59">
        <f>23142*R114</f>
        <v>23142</v>
      </c>
      <c r="AO114" s="60">
        <f>3702.72+R114</f>
        <v>3703.72</v>
      </c>
    </row>
    <row r="115" spans="1:42" customFormat="1" ht="15" hidden="1" x14ac:dyDescent="0.25">
      <c r="A115" s="1"/>
      <c r="B115" s="1" t="s">
        <v>38</v>
      </c>
      <c r="C115" s="4" t="s">
        <v>198</v>
      </c>
      <c r="D115" s="15" t="s">
        <v>538</v>
      </c>
      <c r="E115" s="4" t="s">
        <v>539</v>
      </c>
      <c r="F115" s="11" t="s">
        <v>75</v>
      </c>
      <c r="G115" s="1" t="s">
        <v>77</v>
      </c>
      <c r="H115" s="1" t="s">
        <v>374</v>
      </c>
      <c r="I115" s="4" t="s">
        <v>45</v>
      </c>
      <c r="J115" s="5">
        <v>28262276</v>
      </c>
      <c r="K115" s="5">
        <v>3134301389</v>
      </c>
      <c r="L115" s="4" t="s">
        <v>354</v>
      </c>
      <c r="M115" s="4" t="s">
        <v>355</v>
      </c>
      <c r="N115" s="4" t="s">
        <v>48</v>
      </c>
      <c r="O115" s="4">
        <v>0</v>
      </c>
      <c r="P115" s="4">
        <v>6</v>
      </c>
      <c r="Q115" s="4">
        <v>7.03</v>
      </c>
      <c r="R115" s="6">
        <v>2.25</v>
      </c>
      <c r="S115" s="6">
        <v>1532</v>
      </c>
      <c r="T115" s="6">
        <v>6.3765000000000001</v>
      </c>
      <c r="U115" s="6">
        <v>-73.145099999999999</v>
      </c>
      <c r="V115" s="6"/>
      <c r="W115" s="6"/>
      <c r="X115" s="6"/>
      <c r="Y115" s="6"/>
      <c r="Z115" s="6"/>
      <c r="AA115" s="6"/>
      <c r="AB115" s="6"/>
      <c r="AC115" s="81">
        <f>(3704/2.204)*R115</f>
        <v>3781.3067150635206</v>
      </c>
      <c r="AD115" s="57">
        <f>+AC115/R115</f>
        <v>1680.5807622504535</v>
      </c>
      <c r="AE115" s="1"/>
      <c r="AF115" s="1"/>
      <c r="AG115" s="1"/>
      <c r="AH115" s="1" t="s">
        <v>49</v>
      </c>
      <c r="AI115" s="1"/>
      <c r="AJ115" s="1"/>
      <c r="AK115" s="1"/>
      <c r="AL115" s="1"/>
      <c r="AM115" s="1"/>
      <c r="AN115" s="59">
        <f>23142*R115</f>
        <v>52069.5</v>
      </c>
      <c r="AO115" s="60">
        <f>3702.72+R115</f>
        <v>3704.97</v>
      </c>
    </row>
    <row r="116" spans="1:42" customFormat="1" ht="15" hidden="1" x14ac:dyDescent="0.25">
      <c r="A116" s="1"/>
      <c r="B116" s="1" t="s">
        <v>38</v>
      </c>
      <c r="C116" s="4" t="s">
        <v>198</v>
      </c>
      <c r="D116" s="15" t="s">
        <v>540</v>
      </c>
      <c r="E116" s="4" t="s">
        <v>455</v>
      </c>
      <c r="F116" s="24" t="s">
        <v>541</v>
      </c>
      <c r="G116" s="1" t="s">
        <v>44</v>
      </c>
      <c r="H116" s="1" t="s">
        <v>542</v>
      </c>
      <c r="I116" s="4" t="s">
        <v>45</v>
      </c>
      <c r="J116" s="5">
        <v>19283831</v>
      </c>
      <c r="K116" s="5">
        <v>3112113201</v>
      </c>
      <c r="L116" s="4" t="s">
        <v>354</v>
      </c>
      <c r="M116" s="4" t="s">
        <v>355</v>
      </c>
      <c r="N116" s="4" t="s">
        <v>48</v>
      </c>
      <c r="O116" s="4">
        <v>0</v>
      </c>
      <c r="P116" s="4">
        <v>10</v>
      </c>
      <c r="Q116" s="4">
        <v>4.03</v>
      </c>
      <c r="R116" s="6">
        <v>4</v>
      </c>
      <c r="S116" s="6">
        <v>1620</v>
      </c>
      <c r="T116" s="6">
        <v>6.3715000000000002</v>
      </c>
      <c r="U116" s="6">
        <v>-73.140299999999996</v>
      </c>
      <c r="V116" s="6"/>
      <c r="W116" s="6"/>
      <c r="X116" s="6"/>
      <c r="Y116" s="6"/>
      <c r="Z116" s="6"/>
      <c r="AA116" s="6"/>
      <c r="AB116" s="6"/>
      <c r="AC116" s="81">
        <f>(3704/2.204)*R116</f>
        <v>6722.3230490018141</v>
      </c>
      <c r="AD116" s="57">
        <f>+AC116/R116</f>
        <v>1680.5807622504535</v>
      </c>
      <c r="AE116" s="1"/>
      <c r="AF116" s="1"/>
      <c r="AG116" s="1"/>
      <c r="AH116" s="1" t="s">
        <v>49</v>
      </c>
      <c r="AI116" s="1"/>
      <c r="AJ116" s="1"/>
      <c r="AK116" s="1"/>
      <c r="AL116" s="1"/>
      <c r="AM116" s="1"/>
      <c r="AN116" s="59">
        <f>23142*R116</f>
        <v>92568</v>
      </c>
      <c r="AO116" s="60">
        <f>3702.72+R116</f>
        <v>3706.72</v>
      </c>
    </row>
    <row r="117" spans="1:42" customFormat="1" ht="15" hidden="1" x14ac:dyDescent="0.25">
      <c r="A117" s="1"/>
      <c r="B117" s="1" t="s">
        <v>38</v>
      </c>
      <c r="C117" s="4" t="s">
        <v>39</v>
      </c>
      <c r="D117" s="15" t="s">
        <v>543</v>
      </c>
      <c r="E117" s="4" t="s">
        <v>200</v>
      </c>
      <c r="F117" s="24" t="s">
        <v>544</v>
      </c>
      <c r="G117" t="s">
        <v>533</v>
      </c>
      <c r="H117" t="s">
        <v>236</v>
      </c>
      <c r="I117" s="4" t="s">
        <v>45</v>
      </c>
      <c r="J117" s="5">
        <v>5784461</v>
      </c>
      <c r="K117" s="5">
        <v>3166880924</v>
      </c>
      <c r="L117" s="4" t="s">
        <v>46</v>
      </c>
      <c r="M117" s="4" t="s">
        <v>545</v>
      </c>
      <c r="N117" s="4" t="s">
        <v>48</v>
      </c>
      <c r="O117" s="4">
        <v>0</v>
      </c>
      <c r="P117" s="4">
        <v>12</v>
      </c>
      <c r="Q117" s="4">
        <v>23.05</v>
      </c>
      <c r="R117" s="6">
        <v>16</v>
      </c>
      <c r="S117" s="6">
        <v>1638</v>
      </c>
      <c r="T117" s="6">
        <v>6.4260000000000002</v>
      </c>
      <c r="U117" s="6">
        <v>-73.065600000000003</v>
      </c>
      <c r="V117" s="6"/>
      <c r="W117" s="6"/>
      <c r="X117" s="6"/>
      <c r="Y117" s="6"/>
      <c r="Z117" s="6"/>
      <c r="AA117" s="6"/>
      <c r="AB117" s="6"/>
      <c r="AC117" s="81">
        <f>(3704/2.204)*R117</f>
        <v>26889.292196007256</v>
      </c>
      <c r="AD117" s="57">
        <f>+AC117/R117</f>
        <v>1680.5807622504535</v>
      </c>
      <c r="AE117" s="1"/>
      <c r="AF117" s="1"/>
      <c r="AG117" s="1"/>
      <c r="AH117" s="1" t="s">
        <v>49</v>
      </c>
      <c r="AI117" s="1"/>
      <c r="AJ117" s="1"/>
      <c r="AK117" s="1"/>
      <c r="AL117" s="1"/>
      <c r="AM117" s="1"/>
      <c r="AN117" s="59">
        <f>23142*R117</f>
        <v>370272</v>
      </c>
      <c r="AO117" s="60">
        <f>3702.72+R117</f>
        <v>3718.72</v>
      </c>
    </row>
    <row r="118" spans="1:42" ht="18.75" x14ac:dyDescent="0.3">
      <c r="A118" s="1"/>
      <c r="B118" s="1" t="s">
        <v>38</v>
      </c>
      <c r="C118" s="95" t="s">
        <v>95</v>
      </c>
      <c r="D118" s="98" t="s">
        <v>786</v>
      </c>
      <c r="E118" s="98" t="s">
        <v>787</v>
      </c>
      <c r="F118" s="98" t="s">
        <v>381</v>
      </c>
      <c r="G118" s="98" t="s">
        <v>788</v>
      </c>
      <c r="H118" s="98" t="s">
        <v>416</v>
      </c>
      <c r="I118" s="95"/>
      <c r="J118" s="98"/>
      <c r="K118" s="95"/>
      <c r="L118" s="95" t="s">
        <v>78</v>
      </c>
      <c r="M118" s="98" t="s">
        <v>119</v>
      </c>
      <c r="N118" s="95" t="s">
        <v>48</v>
      </c>
      <c r="O118" s="1"/>
      <c r="P118" s="1"/>
      <c r="Q118" s="95">
        <v>52</v>
      </c>
      <c r="R118" s="95">
        <v>32</v>
      </c>
      <c r="S118" s="1">
        <v>1740</v>
      </c>
      <c r="T118" s="84">
        <v>6.4484399999999997</v>
      </c>
      <c r="U118" s="1">
        <v>-73.18356</v>
      </c>
      <c r="V118" s="136">
        <f>AC118-W118-X118-Y118-Z118-AA118-AB118</f>
        <v>60805</v>
      </c>
      <c r="W118" s="136">
        <v>595</v>
      </c>
      <c r="X118" s="136">
        <v>600</v>
      </c>
      <c r="Y118" s="136"/>
      <c r="Z118" s="136"/>
      <c r="AA118" s="136"/>
      <c r="AB118" s="44"/>
      <c r="AC118" s="160">
        <v>62000</v>
      </c>
      <c r="AD118" s="2">
        <v>92676.32</v>
      </c>
      <c r="AE118" s="1"/>
      <c r="AF118" s="1"/>
      <c r="AG118" s="1"/>
      <c r="AH118" s="92" t="s">
        <v>564</v>
      </c>
      <c r="AI118" s="1"/>
      <c r="AJ118" s="1"/>
      <c r="AK118" s="1"/>
      <c r="AL118" s="1"/>
      <c r="AM118" s="1"/>
      <c r="AP118" s="86" t="s">
        <v>120</v>
      </c>
    </row>
    <row r="119" spans="1:42" customFormat="1" ht="15" hidden="1" x14ac:dyDescent="0.25">
      <c r="A119" s="1"/>
      <c r="B119" s="1" t="s">
        <v>38</v>
      </c>
      <c r="C119" s="1" t="s">
        <v>550</v>
      </c>
      <c r="D119" s="15" t="s">
        <v>551</v>
      </c>
      <c r="E119" s="1" t="s">
        <v>191</v>
      </c>
      <c r="F119" s="4" t="s">
        <v>552</v>
      </c>
      <c r="G119" s="1" t="s">
        <v>255</v>
      </c>
      <c r="H119" s="1" t="s">
        <v>256</v>
      </c>
      <c r="I119" s="1" t="s">
        <v>45</v>
      </c>
      <c r="J119" s="1">
        <v>91106376</v>
      </c>
      <c r="K119" s="1">
        <v>3134354046</v>
      </c>
      <c r="L119" s="1" t="s">
        <v>456</v>
      </c>
      <c r="M119" s="1" t="s">
        <v>251</v>
      </c>
      <c r="N119" s="1" t="s">
        <v>48</v>
      </c>
      <c r="O119" s="1">
        <v>0</v>
      </c>
      <c r="P119" s="1">
        <v>9</v>
      </c>
      <c r="Q119" s="1">
        <v>9.0650000000000013</v>
      </c>
      <c r="R119" s="10">
        <v>4</v>
      </c>
      <c r="S119" s="10">
        <v>1896</v>
      </c>
      <c r="T119" s="10">
        <v>64.522400000000005</v>
      </c>
      <c r="U119" s="10">
        <v>-73.069699999999997</v>
      </c>
      <c r="V119" s="10"/>
      <c r="W119" s="10"/>
      <c r="X119" s="10"/>
      <c r="Y119" s="10"/>
      <c r="Z119" s="10"/>
      <c r="AA119" s="10"/>
      <c r="AB119" s="10"/>
      <c r="AC119" s="23">
        <v>6250</v>
      </c>
      <c r="AD119" s="23"/>
      <c r="AE119" s="1">
        <v>20000</v>
      </c>
      <c r="AF119" s="1">
        <v>0</v>
      </c>
      <c r="AG119" s="1">
        <v>0</v>
      </c>
      <c r="AH119" s="4" t="s">
        <v>549</v>
      </c>
      <c r="AI119" s="1">
        <v>0</v>
      </c>
      <c r="AJ119" s="1">
        <v>0</v>
      </c>
      <c r="AK119" s="1" t="s">
        <v>553</v>
      </c>
      <c r="AL119" s="1">
        <v>0</v>
      </c>
      <c r="AM119" s="1">
        <v>0</v>
      </c>
    </row>
    <row r="120" spans="1:42" ht="18.75" x14ac:dyDescent="0.3">
      <c r="A120" s="1"/>
      <c r="B120" s="1" t="s">
        <v>38</v>
      </c>
      <c r="C120" s="92" t="s">
        <v>72</v>
      </c>
      <c r="D120" s="98" t="s">
        <v>761</v>
      </c>
      <c r="E120" s="98" t="s">
        <v>555</v>
      </c>
      <c r="F120" s="98" t="s">
        <v>762</v>
      </c>
      <c r="G120" s="98" t="s">
        <v>557</v>
      </c>
      <c r="H120" s="98" t="s">
        <v>270</v>
      </c>
      <c r="I120" s="95"/>
      <c r="J120" s="98"/>
      <c r="K120" s="95"/>
      <c r="L120" s="95" t="s">
        <v>78</v>
      </c>
      <c r="M120" s="98" t="s">
        <v>119</v>
      </c>
      <c r="N120" s="95" t="s">
        <v>48</v>
      </c>
      <c r="O120" s="1"/>
      <c r="P120" s="1"/>
      <c r="Q120" s="95"/>
      <c r="R120" s="95">
        <v>6</v>
      </c>
      <c r="S120" s="1"/>
      <c r="T120" s="1"/>
      <c r="U120" s="1"/>
      <c r="V120" s="136">
        <f>AC120-W120-X120-Y120-Z120-AA120-AB120</f>
        <v>14630.866285714284</v>
      </c>
      <c r="W120" s="136">
        <v>600</v>
      </c>
      <c r="X120" s="136"/>
      <c r="Y120" s="136"/>
      <c r="Z120" s="136"/>
      <c r="AA120" s="136"/>
      <c r="AB120" s="44"/>
      <c r="AC120" s="160">
        <v>15230.866285714284</v>
      </c>
      <c r="AD120" s="2">
        <v>25275.360000000001</v>
      </c>
      <c r="AE120" s="1"/>
      <c r="AF120" s="1"/>
      <c r="AG120" s="1"/>
      <c r="AH120" s="92" t="s">
        <v>564</v>
      </c>
      <c r="AI120" s="1"/>
      <c r="AJ120" s="1"/>
      <c r="AK120" s="1"/>
      <c r="AL120" s="1"/>
      <c r="AM120" s="1"/>
    </row>
    <row r="121" spans="1:42" customFormat="1" ht="15" hidden="1" x14ac:dyDescent="0.25">
      <c r="A121" s="1"/>
      <c r="B121" s="1" t="s">
        <v>38</v>
      </c>
      <c r="C121" s="1" t="s">
        <v>558</v>
      </c>
      <c r="D121" s="1" t="s">
        <v>559</v>
      </c>
      <c r="E121" s="1" t="s">
        <v>489</v>
      </c>
      <c r="F121" s="1" t="s">
        <v>560</v>
      </c>
      <c r="G121" s="1" t="s">
        <v>561</v>
      </c>
      <c r="H121" s="1" t="s">
        <v>562</v>
      </c>
      <c r="I121" s="1"/>
      <c r="J121" s="1"/>
      <c r="K121" s="1"/>
      <c r="L121" s="1" t="s">
        <v>563</v>
      </c>
      <c r="M121" s="1" t="s">
        <v>328</v>
      </c>
      <c r="N121" s="1" t="s">
        <v>48</v>
      </c>
      <c r="O121" s="1"/>
      <c r="P121" s="1"/>
      <c r="Q121" s="1">
        <v>1.5</v>
      </c>
      <c r="R121" s="1">
        <v>1.2</v>
      </c>
      <c r="S121" s="1">
        <v>1798</v>
      </c>
      <c r="T121" s="1">
        <v>6.4103599999999998</v>
      </c>
      <c r="U121" s="1">
        <v>-73.225980000000007</v>
      </c>
      <c r="V121" s="1"/>
      <c r="W121" s="1"/>
      <c r="X121" s="1"/>
      <c r="Y121" s="1"/>
      <c r="Z121" s="1"/>
      <c r="AA121" s="1"/>
      <c r="AB121" s="1"/>
      <c r="AC121" s="2">
        <v>2000</v>
      </c>
      <c r="AD121" s="2">
        <v>6318.84</v>
      </c>
      <c r="AE121" s="1"/>
      <c r="AF121" s="1"/>
      <c r="AG121" s="1"/>
      <c r="AH121" s="4" t="s">
        <v>564</v>
      </c>
      <c r="AI121" s="1"/>
      <c r="AJ121" s="1"/>
      <c r="AK121" s="1"/>
      <c r="AL121" s="1"/>
      <c r="AM121" s="1"/>
      <c r="AP121" s="86" t="s">
        <v>120</v>
      </c>
    </row>
    <row r="122" spans="1:42" customFormat="1" ht="15" hidden="1" x14ac:dyDescent="0.25">
      <c r="A122" s="1"/>
      <c r="B122" s="1" t="s">
        <v>38</v>
      </c>
      <c r="C122" s="1" t="s">
        <v>558</v>
      </c>
      <c r="D122" s="1" t="s">
        <v>565</v>
      </c>
      <c r="E122" s="1" t="s">
        <v>489</v>
      </c>
      <c r="F122" s="1" t="s">
        <v>566</v>
      </c>
      <c r="G122" s="1" t="s">
        <v>567</v>
      </c>
      <c r="H122" s="1" t="s">
        <v>568</v>
      </c>
      <c r="I122" s="1"/>
      <c r="J122" s="1"/>
      <c r="K122" s="1"/>
      <c r="L122" s="1" t="s">
        <v>569</v>
      </c>
      <c r="M122" s="1" t="s">
        <v>328</v>
      </c>
      <c r="N122" s="1" t="s">
        <v>48</v>
      </c>
      <c r="O122" s="1"/>
      <c r="P122" s="1"/>
      <c r="Q122" s="1"/>
      <c r="R122" s="1">
        <v>1.5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">
        <v>3807.7165714285711</v>
      </c>
      <c r="AD122" s="2">
        <v>6318.84</v>
      </c>
      <c r="AE122" s="1"/>
      <c r="AF122" s="1"/>
      <c r="AG122" s="1"/>
      <c r="AH122" s="4" t="s">
        <v>564</v>
      </c>
      <c r="AI122" s="1"/>
      <c r="AJ122" s="1"/>
      <c r="AK122" s="1"/>
      <c r="AL122" s="1"/>
      <c r="AM122" s="1"/>
      <c r="AP122" t="s">
        <v>120</v>
      </c>
    </row>
    <row r="123" spans="1:42" customFormat="1" ht="15" hidden="1" x14ac:dyDescent="0.25">
      <c r="A123" s="1"/>
      <c r="B123" s="1" t="s">
        <v>38</v>
      </c>
      <c r="C123" s="1" t="s">
        <v>570</v>
      </c>
      <c r="D123" s="1" t="s">
        <v>571</v>
      </c>
      <c r="E123" s="1" t="s">
        <v>572</v>
      </c>
      <c r="F123" s="1" t="s">
        <v>573</v>
      </c>
      <c r="G123" s="1" t="s">
        <v>574</v>
      </c>
      <c r="H123" s="1" t="s">
        <v>575</v>
      </c>
      <c r="I123" s="1"/>
      <c r="J123" s="1"/>
      <c r="K123" s="1"/>
      <c r="L123" s="1" t="s">
        <v>576</v>
      </c>
      <c r="M123" s="1" t="s">
        <v>328</v>
      </c>
      <c r="N123" s="1" t="s">
        <v>48</v>
      </c>
      <c r="O123" s="1"/>
      <c r="P123" s="1"/>
      <c r="Q123" s="1">
        <v>2</v>
      </c>
      <c r="R123" s="1">
        <v>1.5</v>
      </c>
      <c r="S123" s="1">
        <v>1681</v>
      </c>
      <c r="T123" s="1">
        <v>6.4640500000000003</v>
      </c>
      <c r="U123" s="1">
        <v>-73.230050000000006</v>
      </c>
      <c r="V123" s="1"/>
      <c r="W123" s="1"/>
      <c r="X123" s="1"/>
      <c r="Y123" s="1"/>
      <c r="Z123" s="1"/>
      <c r="AA123" s="1"/>
      <c r="AB123" s="1"/>
      <c r="AC123" s="2">
        <v>3125</v>
      </c>
      <c r="AD123" s="2">
        <v>8425.1200000000008</v>
      </c>
      <c r="AE123" s="1"/>
      <c r="AF123" s="1"/>
      <c r="AG123" s="1"/>
      <c r="AH123" s="4" t="s">
        <v>564</v>
      </c>
      <c r="AI123" s="1"/>
      <c r="AJ123" s="1"/>
      <c r="AK123" s="1"/>
      <c r="AL123" s="1"/>
      <c r="AM123" s="1"/>
      <c r="AP123" t="s">
        <v>120</v>
      </c>
    </row>
    <row r="124" spans="1:42" customFormat="1" ht="15" hidden="1" x14ac:dyDescent="0.25">
      <c r="A124" s="1"/>
      <c r="B124" s="1" t="s">
        <v>38</v>
      </c>
      <c r="C124" s="1" t="s">
        <v>558</v>
      </c>
      <c r="D124" s="1" t="s">
        <v>577</v>
      </c>
      <c r="E124" s="1" t="s">
        <v>307</v>
      </c>
      <c r="F124" s="1" t="s">
        <v>529</v>
      </c>
      <c r="G124" s="1" t="s">
        <v>561</v>
      </c>
      <c r="H124" s="1"/>
      <c r="I124" s="1"/>
      <c r="J124" s="1"/>
      <c r="K124" s="1"/>
      <c r="L124" s="1" t="s">
        <v>563</v>
      </c>
      <c r="M124" s="1" t="s">
        <v>328</v>
      </c>
      <c r="N124" s="1" t="s">
        <v>48</v>
      </c>
      <c r="O124" s="1"/>
      <c r="P124" s="1"/>
      <c r="Q124" s="1">
        <v>2.4</v>
      </c>
      <c r="R124" s="1">
        <v>2.2000000000000002</v>
      </c>
      <c r="S124" s="1">
        <v>1810</v>
      </c>
      <c r="T124" s="1">
        <v>6.40909</v>
      </c>
      <c r="U124" s="1">
        <v>-73.226920000000007</v>
      </c>
      <c r="V124" s="1"/>
      <c r="W124" s="1"/>
      <c r="X124" s="1"/>
      <c r="Y124" s="1"/>
      <c r="Z124" s="1"/>
      <c r="AA124" s="1"/>
      <c r="AB124" s="1"/>
      <c r="AC124" s="2">
        <v>3750</v>
      </c>
      <c r="AD124" s="2">
        <v>9267.6319999999996</v>
      </c>
      <c r="AE124" s="1"/>
      <c r="AF124" s="1"/>
      <c r="AG124" s="1"/>
      <c r="AH124" s="4" t="s">
        <v>564</v>
      </c>
      <c r="AI124" s="1"/>
      <c r="AJ124" s="1"/>
      <c r="AK124" s="1"/>
      <c r="AL124" s="1"/>
      <c r="AM124" s="1"/>
      <c r="AP124" s="86" t="s">
        <v>120</v>
      </c>
    </row>
    <row r="125" spans="1:42" customFormat="1" ht="15" hidden="1" x14ac:dyDescent="0.25">
      <c r="A125" s="1"/>
      <c r="B125" s="1" t="s">
        <v>38</v>
      </c>
      <c r="C125" s="1" t="s">
        <v>558</v>
      </c>
      <c r="D125" s="1" t="s">
        <v>578</v>
      </c>
      <c r="E125" s="1" t="s">
        <v>579</v>
      </c>
      <c r="F125" s="1" t="s">
        <v>580</v>
      </c>
      <c r="G125" s="1" t="s">
        <v>294</v>
      </c>
      <c r="H125" s="1" t="s">
        <v>581</v>
      </c>
      <c r="I125" s="1"/>
      <c r="J125" s="1"/>
      <c r="K125" s="1"/>
      <c r="L125" s="1" t="s">
        <v>563</v>
      </c>
      <c r="M125" s="1" t="s">
        <v>328</v>
      </c>
      <c r="N125" s="1" t="s">
        <v>48</v>
      </c>
      <c r="O125" s="1"/>
      <c r="P125" s="1"/>
      <c r="Q125" s="1">
        <v>2</v>
      </c>
      <c r="R125" s="1">
        <v>1.9</v>
      </c>
      <c r="S125" s="1">
        <v>1742</v>
      </c>
      <c r="T125" s="1">
        <v>6.4289399999999999</v>
      </c>
      <c r="U125" s="1">
        <v>-73.216899999999995</v>
      </c>
      <c r="V125" s="1"/>
      <c r="W125" s="1"/>
      <c r="X125" s="1"/>
      <c r="Y125" s="1"/>
      <c r="Z125" s="1"/>
      <c r="AA125" s="1"/>
      <c r="AB125" s="1"/>
      <c r="AC125" s="2">
        <v>5000</v>
      </c>
      <c r="AD125" s="2">
        <v>10531.4</v>
      </c>
      <c r="AE125" s="1"/>
      <c r="AF125" s="1"/>
      <c r="AG125" s="1"/>
      <c r="AH125" s="4" t="s">
        <v>564</v>
      </c>
      <c r="AI125" s="1"/>
      <c r="AJ125" s="1"/>
      <c r="AK125" s="1"/>
      <c r="AL125" s="1"/>
      <c r="AM125" s="1"/>
      <c r="AP125" s="86" t="s">
        <v>120</v>
      </c>
    </row>
    <row r="126" spans="1:42" customFormat="1" ht="15" hidden="1" x14ac:dyDescent="0.25">
      <c r="A126" s="1"/>
      <c r="B126" s="1" t="s">
        <v>38</v>
      </c>
      <c r="C126" s="1" t="s">
        <v>558</v>
      </c>
      <c r="D126" s="1" t="s">
        <v>582</v>
      </c>
      <c r="E126" s="1" t="s">
        <v>583</v>
      </c>
      <c r="F126" s="1" t="s">
        <v>584</v>
      </c>
      <c r="G126" s="1" t="s">
        <v>585</v>
      </c>
      <c r="H126" s="1" t="s">
        <v>574</v>
      </c>
      <c r="I126" s="1"/>
      <c r="J126" s="1"/>
      <c r="K126" s="1"/>
      <c r="L126" s="1" t="s">
        <v>576</v>
      </c>
      <c r="M126" s="1" t="s">
        <v>328</v>
      </c>
      <c r="N126" s="1" t="s">
        <v>48</v>
      </c>
      <c r="O126" s="1"/>
      <c r="P126" s="1"/>
      <c r="Q126" s="1">
        <v>3</v>
      </c>
      <c r="R126" s="1">
        <v>2.5</v>
      </c>
      <c r="S126" s="1">
        <v>1421</v>
      </c>
      <c r="T126" s="1">
        <v>6.4640700000000004</v>
      </c>
      <c r="U126" s="1">
        <v>-73.22954</v>
      </c>
      <c r="V126" s="1"/>
      <c r="W126" s="1"/>
      <c r="X126" s="1"/>
      <c r="Y126" s="1"/>
      <c r="Z126" s="1"/>
      <c r="AA126" s="1"/>
      <c r="AB126" s="1"/>
      <c r="AC126" s="2">
        <v>6346.194285714284</v>
      </c>
      <c r="AD126" s="2">
        <v>10531.4</v>
      </c>
      <c r="AE126" s="1"/>
      <c r="AF126" s="1"/>
      <c r="AG126" s="1"/>
      <c r="AH126" s="4" t="s">
        <v>564</v>
      </c>
      <c r="AI126" s="1"/>
      <c r="AJ126" s="1"/>
      <c r="AK126" s="1"/>
      <c r="AL126" s="1"/>
      <c r="AM126" s="1"/>
      <c r="AP126" t="s">
        <v>120</v>
      </c>
    </row>
    <row r="127" spans="1:42" customFormat="1" ht="15" hidden="1" x14ac:dyDescent="0.25">
      <c r="A127" s="1"/>
      <c r="B127" s="1" t="s">
        <v>38</v>
      </c>
      <c r="C127" s="1" t="s">
        <v>570</v>
      </c>
      <c r="D127" s="1" t="s">
        <v>586</v>
      </c>
      <c r="E127" s="1" t="s">
        <v>587</v>
      </c>
      <c r="F127" s="1" t="s">
        <v>588</v>
      </c>
      <c r="G127" s="1" t="s">
        <v>589</v>
      </c>
      <c r="H127" s="1"/>
      <c r="I127" s="1"/>
      <c r="J127" s="1"/>
      <c r="K127" s="1"/>
      <c r="L127" s="1" t="s">
        <v>590</v>
      </c>
      <c r="M127" s="1" t="s">
        <v>328</v>
      </c>
      <c r="N127" s="1" t="s">
        <v>48</v>
      </c>
      <c r="O127" s="1"/>
      <c r="P127" s="1"/>
      <c r="Q127" s="1"/>
      <c r="R127" s="1">
        <v>2.9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">
        <v>7361.5853714285695</v>
      </c>
      <c r="AD127" s="2">
        <v>12216.423999999999</v>
      </c>
      <c r="AE127" s="1"/>
      <c r="AF127" s="1"/>
      <c r="AG127" s="1"/>
      <c r="AH127" s="4" t="s">
        <v>564</v>
      </c>
      <c r="AI127" s="1"/>
      <c r="AJ127" s="1"/>
      <c r="AK127" s="1"/>
      <c r="AL127" s="1"/>
      <c r="AM127" s="1"/>
      <c r="AP127" t="s">
        <v>120</v>
      </c>
    </row>
    <row r="128" spans="1:42" customFormat="1" ht="15" hidden="1" x14ac:dyDescent="0.25">
      <c r="A128" s="1"/>
      <c r="B128" s="1" t="s">
        <v>38</v>
      </c>
      <c r="C128" s="1" t="s">
        <v>591</v>
      </c>
      <c r="D128" s="1" t="s">
        <v>592</v>
      </c>
      <c r="E128" s="1" t="s">
        <v>292</v>
      </c>
      <c r="F128" s="1" t="s">
        <v>593</v>
      </c>
      <c r="G128" s="1" t="s">
        <v>332</v>
      </c>
      <c r="H128" s="1" t="s">
        <v>85</v>
      </c>
      <c r="I128" s="1"/>
      <c r="J128" s="1"/>
      <c r="K128" s="1"/>
      <c r="L128" s="1" t="s">
        <v>594</v>
      </c>
      <c r="M128" s="1" t="s">
        <v>87</v>
      </c>
      <c r="N128" s="1" t="s">
        <v>48</v>
      </c>
      <c r="O128" s="1"/>
      <c r="P128" s="1"/>
      <c r="Q128" s="1"/>
      <c r="R128" s="1">
        <v>3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">
        <v>7615.4331428571422</v>
      </c>
      <c r="AD128" s="2">
        <v>12637.68</v>
      </c>
      <c r="AE128" s="1"/>
      <c r="AF128" s="1"/>
      <c r="AG128" s="1"/>
      <c r="AH128" s="4" t="s">
        <v>564</v>
      </c>
      <c r="AI128" s="1"/>
      <c r="AJ128" s="1"/>
      <c r="AK128" s="1"/>
      <c r="AL128" s="1"/>
      <c r="AM128" s="1"/>
      <c r="AP128" t="s">
        <v>120</v>
      </c>
    </row>
    <row r="129" spans="1:42" customFormat="1" ht="15" hidden="1" x14ac:dyDescent="0.25">
      <c r="A129" s="1"/>
      <c r="B129" s="1" t="s">
        <v>38</v>
      </c>
      <c r="C129" s="1" t="s">
        <v>95</v>
      </c>
      <c r="D129" s="1" t="s">
        <v>595</v>
      </c>
      <c r="E129" s="1" t="s">
        <v>596</v>
      </c>
      <c r="F129" s="1" t="s">
        <v>597</v>
      </c>
      <c r="G129" s="1" t="s">
        <v>598</v>
      </c>
      <c r="H129" s="1" t="s">
        <v>194</v>
      </c>
      <c r="I129" s="1"/>
      <c r="J129" s="1"/>
      <c r="K129" s="1"/>
      <c r="L129" s="1" t="s">
        <v>599</v>
      </c>
      <c r="M129" s="1" t="s">
        <v>328</v>
      </c>
      <c r="N129" s="1" t="s">
        <v>48</v>
      </c>
      <c r="O129" s="1"/>
      <c r="P129" s="1"/>
      <c r="Q129" s="1"/>
      <c r="R129" s="1">
        <v>3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">
        <v>7615.4331428571422</v>
      </c>
      <c r="AD129" s="2">
        <v>12637.68</v>
      </c>
      <c r="AE129" s="1"/>
      <c r="AF129" s="1"/>
      <c r="AG129" s="1"/>
      <c r="AH129" s="4" t="s">
        <v>564</v>
      </c>
      <c r="AI129" s="1"/>
      <c r="AJ129" s="1"/>
      <c r="AK129" s="1"/>
      <c r="AL129" s="1"/>
      <c r="AM129" s="1"/>
      <c r="AP129" t="s">
        <v>120</v>
      </c>
    </row>
    <row r="130" spans="1:42" ht="18.75" x14ac:dyDescent="0.3">
      <c r="A130" s="1"/>
      <c r="B130" s="1" t="s">
        <v>38</v>
      </c>
      <c r="C130" s="92" t="s">
        <v>39</v>
      </c>
      <c r="D130" s="134" t="s">
        <v>1515</v>
      </c>
      <c r="E130" s="94" t="s">
        <v>440</v>
      </c>
      <c r="F130" s="100" t="s">
        <v>441</v>
      </c>
      <c r="G130" s="98" t="s">
        <v>442</v>
      </c>
      <c r="H130" s="98" t="s">
        <v>443</v>
      </c>
      <c r="I130" s="92" t="s">
        <v>45</v>
      </c>
      <c r="J130" s="135">
        <v>5740669</v>
      </c>
      <c r="K130" s="97" t="s">
        <v>444</v>
      </c>
      <c r="L130" s="92" t="s">
        <v>445</v>
      </c>
      <c r="M130" s="94" t="s">
        <v>119</v>
      </c>
      <c r="N130" s="92" t="s">
        <v>48</v>
      </c>
      <c r="O130" s="4">
        <v>0</v>
      </c>
      <c r="P130" s="4">
        <v>8</v>
      </c>
      <c r="Q130" s="92">
        <v>4.51</v>
      </c>
      <c r="R130" s="99">
        <v>4</v>
      </c>
      <c r="S130" s="6">
        <v>1517</v>
      </c>
      <c r="T130" s="6">
        <v>64.476200000000006</v>
      </c>
      <c r="U130" s="6">
        <v>-73.143000000000001</v>
      </c>
      <c r="V130" s="136">
        <f>AC130-W130-X130-Y130-Z130-AA130-AB130</f>
        <v>5064.3230490018141</v>
      </c>
      <c r="W130" s="136">
        <v>539</v>
      </c>
      <c r="X130" s="136">
        <v>569</v>
      </c>
      <c r="Y130" s="136">
        <v>550</v>
      </c>
      <c r="Z130" s="136"/>
      <c r="AA130" s="136"/>
      <c r="AB130" s="137"/>
      <c r="AC130" s="159">
        <f>(3704/2.204)*R130</f>
        <v>6722.3230490018141</v>
      </c>
      <c r="AD130" s="57">
        <f>+AC130/R130</f>
        <v>1680.5807622504535</v>
      </c>
      <c r="AE130" s="1"/>
      <c r="AF130" s="1"/>
      <c r="AG130" s="1"/>
      <c r="AH130" s="95" t="s">
        <v>49</v>
      </c>
      <c r="AI130" s="1"/>
      <c r="AJ130" s="1"/>
      <c r="AK130" s="1"/>
      <c r="AL130" s="1"/>
      <c r="AM130" s="1"/>
      <c r="AN130" s="59">
        <f>23142*R130</f>
        <v>92568</v>
      </c>
      <c r="AO130" s="60">
        <f>3702.72+R130</f>
        <v>3706.72</v>
      </c>
    </row>
    <row r="131" spans="1:42" customFormat="1" ht="15" hidden="1" x14ac:dyDescent="0.25">
      <c r="A131" s="1"/>
      <c r="B131" s="1" t="s">
        <v>38</v>
      </c>
      <c r="C131" s="1" t="s">
        <v>591</v>
      </c>
      <c r="D131" s="1" t="s">
        <v>605</v>
      </c>
      <c r="E131" s="1" t="s">
        <v>606</v>
      </c>
      <c r="F131" s="1" t="s">
        <v>607</v>
      </c>
      <c r="G131" s="1" t="s">
        <v>608</v>
      </c>
      <c r="H131" s="1" t="s">
        <v>226</v>
      </c>
      <c r="I131" s="1"/>
      <c r="J131" s="1"/>
      <c r="K131" s="1"/>
      <c r="L131" s="1" t="s">
        <v>594</v>
      </c>
      <c r="M131" s="1" t="s">
        <v>87</v>
      </c>
      <c r="N131" s="1" t="s">
        <v>48</v>
      </c>
      <c r="O131" s="1"/>
      <c r="P131" s="1"/>
      <c r="Q131" s="1">
        <v>4</v>
      </c>
      <c r="R131" s="1">
        <v>3.5</v>
      </c>
      <c r="S131" s="1">
        <v>1844</v>
      </c>
      <c r="T131" s="1">
        <v>6.3960699999999999</v>
      </c>
      <c r="U131" s="1">
        <v>-73.206829999999997</v>
      </c>
      <c r="V131" s="1"/>
      <c r="W131" s="1"/>
      <c r="X131" s="1"/>
      <c r="Y131" s="1"/>
      <c r="Z131" s="1"/>
      <c r="AA131" s="1"/>
      <c r="AB131" s="1"/>
      <c r="AC131" s="2">
        <v>7615.4331428571422</v>
      </c>
      <c r="AD131" s="2">
        <v>12637.68</v>
      </c>
      <c r="AE131" s="1"/>
      <c r="AF131" s="1"/>
      <c r="AG131" s="1"/>
      <c r="AH131" s="4" t="s">
        <v>564</v>
      </c>
      <c r="AI131" s="1"/>
      <c r="AJ131" s="1"/>
      <c r="AK131" s="1"/>
      <c r="AL131" s="1"/>
      <c r="AM131" s="1"/>
      <c r="AP131" s="86" t="s">
        <v>120</v>
      </c>
    </row>
    <row r="132" spans="1:42" customFormat="1" ht="15" hidden="1" x14ac:dyDescent="0.25">
      <c r="A132" s="1"/>
      <c r="B132" s="1" t="s">
        <v>38</v>
      </c>
      <c r="C132" s="1" t="s">
        <v>95</v>
      </c>
      <c r="D132" s="1" t="s">
        <v>609</v>
      </c>
      <c r="E132" s="1" t="s">
        <v>610</v>
      </c>
      <c r="F132" s="1" t="s">
        <v>611</v>
      </c>
      <c r="G132" s="1" t="s">
        <v>561</v>
      </c>
      <c r="H132" s="1" t="s">
        <v>612</v>
      </c>
      <c r="I132" s="1"/>
      <c r="J132" s="1"/>
      <c r="K132" s="1"/>
      <c r="L132" s="1" t="s">
        <v>613</v>
      </c>
      <c r="M132" s="1" t="s">
        <v>614</v>
      </c>
      <c r="N132" s="1" t="s">
        <v>48</v>
      </c>
      <c r="O132" s="1"/>
      <c r="P132" s="1"/>
      <c r="Q132" s="1">
        <v>3.5</v>
      </c>
      <c r="R132" s="1">
        <v>3.3</v>
      </c>
      <c r="S132" s="1">
        <v>1742</v>
      </c>
      <c r="T132" s="1">
        <v>6.3788299999999998</v>
      </c>
      <c r="U132" s="1">
        <v>-73.240380000000002</v>
      </c>
      <c r="V132" s="1"/>
      <c r="W132" s="1"/>
      <c r="X132" s="1"/>
      <c r="Y132" s="1"/>
      <c r="Z132" s="1"/>
      <c r="AA132" s="1"/>
      <c r="AB132" s="1"/>
      <c r="AC132" s="2">
        <v>8884.6719999999987</v>
      </c>
      <c r="AD132" s="2">
        <v>14743.96</v>
      </c>
      <c r="AE132" s="1"/>
      <c r="AF132" s="1"/>
      <c r="AG132" s="1"/>
      <c r="AH132" s="4" t="s">
        <v>564</v>
      </c>
      <c r="AI132" s="1"/>
      <c r="AJ132" s="1"/>
      <c r="AK132" s="1"/>
      <c r="AL132" s="1"/>
      <c r="AM132" s="1"/>
      <c r="AP132" s="86" t="s">
        <v>120</v>
      </c>
    </row>
    <row r="133" spans="1:42" customFormat="1" ht="15" hidden="1" x14ac:dyDescent="0.25">
      <c r="A133" s="1"/>
      <c r="B133" s="1" t="s">
        <v>38</v>
      </c>
      <c r="C133" s="1" t="s">
        <v>558</v>
      </c>
      <c r="D133" s="1" t="s">
        <v>615</v>
      </c>
      <c r="E133" s="1" t="s">
        <v>64</v>
      </c>
      <c r="F133" s="1" t="s">
        <v>616</v>
      </c>
      <c r="G133" s="1" t="s">
        <v>147</v>
      </c>
      <c r="H133" s="1"/>
      <c r="I133" s="1"/>
      <c r="J133" s="1"/>
      <c r="K133" s="1"/>
      <c r="L133" s="1" t="s">
        <v>576</v>
      </c>
      <c r="M133" s="1" t="s">
        <v>328</v>
      </c>
      <c r="N133" s="1" t="s">
        <v>48</v>
      </c>
      <c r="O133" s="1"/>
      <c r="P133" s="1"/>
      <c r="Q133" s="1"/>
      <c r="R133" s="1">
        <v>4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">
        <v>10153.910857142857</v>
      </c>
      <c r="AD133" s="2">
        <v>16850.240000000002</v>
      </c>
      <c r="AE133" s="1"/>
      <c r="AF133" s="1"/>
      <c r="AG133" s="1"/>
      <c r="AH133" s="4" t="s">
        <v>564</v>
      </c>
      <c r="AI133" s="1"/>
      <c r="AJ133" s="1"/>
      <c r="AK133" s="1"/>
      <c r="AL133" s="1"/>
      <c r="AM133" s="1"/>
    </row>
    <row r="134" spans="1:42" customFormat="1" ht="15" hidden="1" x14ac:dyDescent="0.25">
      <c r="A134" s="1"/>
      <c r="B134" s="1" t="s">
        <v>38</v>
      </c>
      <c r="C134" s="1" t="s">
        <v>558</v>
      </c>
      <c r="D134" s="1" t="s">
        <v>617</v>
      </c>
      <c r="E134" s="1" t="s">
        <v>82</v>
      </c>
      <c r="F134" s="1" t="s">
        <v>618</v>
      </c>
      <c r="G134" s="1" t="s">
        <v>44</v>
      </c>
      <c r="H134" s="1"/>
      <c r="I134" s="1"/>
      <c r="J134" s="1"/>
      <c r="K134" s="1"/>
      <c r="L134" s="1" t="s">
        <v>127</v>
      </c>
      <c r="M134" s="1" t="s">
        <v>87</v>
      </c>
      <c r="N134" s="1" t="s">
        <v>48</v>
      </c>
      <c r="O134" s="1"/>
      <c r="P134" s="1"/>
      <c r="Q134" s="1">
        <v>5</v>
      </c>
      <c r="R134" s="1">
        <v>4.5</v>
      </c>
      <c r="S134" s="1">
        <v>1705</v>
      </c>
      <c r="T134" s="1">
        <v>6.4005400000000003</v>
      </c>
      <c r="U134" s="1">
        <v>-73.226579999999998</v>
      </c>
      <c r="V134" s="1"/>
      <c r="W134" s="1"/>
      <c r="X134" s="1"/>
      <c r="Y134" s="1"/>
      <c r="Z134" s="1"/>
      <c r="AA134" s="1"/>
      <c r="AB134" s="1"/>
      <c r="AC134" s="2">
        <v>5000</v>
      </c>
      <c r="AD134" s="2">
        <v>16850.240000000002</v>
      </c>
      <c r="AE134" s="1"/>
      <c r="AF134" s="1"/>
      <c r="AG134" s="1"/>
      <c r="AH134" s="4" t="s">
        <v>564</v>
      </c>
      <c r="AI134" s="1"/>
      <c r="AJ134" s="1"/>
      <c r="AK134" s="1"/>
      <c r="AL134" s="1"/>
      <c r="AM134" s="1"/>
      <c r="AP134" s="86" t="s">
        <v>120</v>
      </c>
    </row>
    <row r="135" spans="1:42" s="31" customFormat="1" ht="15" hidden="1" x14ac:dyDescent="0.25">
      <c r="A135" s="1"/>
      <c r="B135" s="1" t="s">
        <v>38</v>
      </c>
      <c r="C135" s="1" t="s">
        <v>558</v>
      </c>
      <c r="D135" s="1" t="s">
        <v>619</v>
      </c>
      <c r="E135" s="28" t="s">
        <v>620</v>
      </c>
      <c r="F135" s="28" t="s">
        <v>621</v>
      </c>
      <c r="G135" s="28" t="s">
        <v>428</v>
      </c>
      <c r="H135" s="28"/>
      <c r="I135" s="1"/>
      <c r="J135" s="1"/>
      <c r="K135" s="1"/>
      <c r="L135" s="1" t="s">
        <v>622</v>
      </c>
      <c r="M135" s="1" t="s">
        <v>328</v>
      </c>
      <c r="N135" s="1" t="s">
        <v>48</v>
      </c>
      <c r="O135" s="1"/>
      <c r="P135" s="1"/>
      <c r="Q135" s="28"/>
      <c r="R135" s="28">
        <v>4.5999999999999996</v>
      </c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9">
        <v>11676.997485714286</v>
      </c>
      <c r="AD135" s="29">
        <v>19377.776000000002</v>
      </c>
      <c r="AE135" s="28"/>
      <c r="AF135" s="28"/>
      <c r="AG135" s="28"/>
      <c r="AH135" s="30" t="s">
        <v>564</v>
      </c>
      <c r="AI135" s="28"/>
      <c r="AJ135" s="28"/>
      <c r="AK135" s="28"/>
      <c r="AL135" s="28"/>
      <c r="AM135" s="28"/>
      <c r="AN135" s="31" t="s">
        <v>623</v>
      </c>
      <c r="AP135" s="31" t="s">
        <v>120</v>
      </c>
    </row>
    <row r="136" spans="1:42" customFormat="1" ht="15" hidden="1" x14ac:dyDescent="0.25">
      <c r="A136" s="1"/>
      <c r="B136" s="1" t="s">
        <v>38</v>
      </c>
      <c r="C136" s="1" t="s">
        <v>591</v>
      </c>
      <c r="D136" s="1" t="s">
        <v>624</v>
      </c>
      <c r="E136" s="89" t="s">
        <v>625</v>
      </c>
      <c r="F136" s="1" t="s">
        <v>626</v>
      </c>
      <c r="G136" s="1" t="s">
        <v>627</v>
      </c>
      <c r="H136" s="1" t="s">
        <v>205</v>
      </c>
      <c r="I136" s="1"/>
      <c r="J136" s="1"/>
      <c r="K136" s="1"/>
      <c r="L136" s="1" t="s">
        <v>594</v>
      </c>
      <c r="M136" s="1" t="s">
        <v>87</v>
      </c>
      <c r="N136" s="1" t="s">
        <v>48</v>
      </c>
      <c r="O136" s="1"/>
      <c r="P136" s="1"/>
      <c r="Q136" s="1"/>
      <c r="R136" s="1">
        <v>5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">
        <v>12692.388571428568</v>
      </c>
      <c r="AD136" s="2">
        <v>21062.799999999999</v>
      </c>
      <c r="AE136" s="1"/>
      <c r="AF136" s="1"/>
      <c r="AG136" s="1"/>
      <c r="AH136" s="4" t="s">
        <v>564</v>
      </c>
      <c r="AI136" s="1"/>
      <c r="AJ136" s="1"/>
      <c r="AK136" s="1"/>
      <c r="AL136" s="1"/>
      <c r="AM136" s="1"/>
      <c r="AP136" t="s">
        <v>553</v>
      </c>
    </row>
    <row r="137" spans="1:42" s="31" customFormat="1" ht="15" hidden="1" x14ac:dyDescent="0.25">
      <c r="A137" s="1"/>
      <c r="B137" s="1" t="s">
        <v>38</v>
      </c>
      <c r="C137" s="1" t="s">
        <v>95</v>
      </c>
      <c r="D137" s="1" t="s">
        <v>628</v>
      </c>
      <c r="E137" s="28" t="s">
        <v>629</v>
      </c>
      <c r="F137" s="28" t="s">
        <v>630</v>
      </c>
      <c r="G137" s="28" t="s">
        <v>631</v>
      </c>
      <c r="H137" s="28" t="s">
        <v>632</v>
      </c>
      <c r="I137" s="1"/>
      <c r="J137" s="1"/>
      <c r="K137" s="1"/>
      <c r="L137" s="1" t="s">
        <v>633</v>
      </c>
      <c r="M137" s="1" t="s">
        <v>328</v>
      </c>
      <c r="N137" s="1" t="s">
        <v>48</v>
      </c>
      <c r="O137" s="1"/>
      <c r="P137" s="1"/>
      <c r="Q137" s="28">
        <v>20</v>
      </c>
      <c r="R137" s="28">
        <v>4</v>
      </c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9">
        <v>5000</v>
      </c>
      <c r="AD137" s="29">
        <v>21062.799999999999</v>
      </c>
      <c r="AE137" s="28"/>
      <c r="AF137" s="28"/>
      <c r="AG137" s="28"/>
      <c r="AH137" s="30" t="s">
        <v>564</v>
      </c>
      <c r="AI137" s="28"/>
      <c r="AJ137" s="28"/>
      <c r="AK137" s="28"/>
      <c r="AL137" s="28"/>
      <c r="AM137" s="28"/>
      <c r="AN137" s="31" t="s">
        <v>634</v>
      </c>
      <c r="AP137" s="88" t="s">
        <v>120</v>
      </c>
    </row>
    <row r="138" spans="1:42" customFormat="1" ht="15" hidden="1" x14ac:dyDescent="0.25">
      <c r="A138" s="1"/>
      <c r="B138" s="1" t="s">
        <v>38</v>
      </c>
      <c r="C138" s="1" t="s">
        <v>591</v>
      </c>
      <c r="D138" s="1" t="s">
        <v>635</v>
      </c>
      <c r="E138" s="1" t="s">
        <v>82</v>
      </c>
      <c r="F138" s="1" t="s">
        <v>636</v>
      </c>
      <c r="G138" s="1" t="s">
        <v>85</v>
      </c>
      <c r="H138" s="1" t="s">
        <v>637</v>
      </c>
      <c r="I138" s="1"/>
      <c r="J138" s="1"/>
      <c r="K138" s="1"/>
      <c r="L138" s="1" t="s">
        <v>594</v>
      </c>
      <c r="M138" s="1" t="s">
        <v>87</v>
      </c>
      <c r="N138" s="1" t="s">
        <v>48</v>
      </c>
      <c r="O138" s="1"/>
      <c r="P138" s="1"/>
      <c r="Q138" s="1"/>
      <c r="R138" s="1">
        <v>5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">
        <v>12692.388571428568</v>
      </c>
      <c r="AD138" s="2">
        <v>21062.799999999999</v>
      </c>
      <c r="AE138" s="1"/>
      <c r="AF138" s="1"/>
      <c r="AG138" s="1"/>
      <c r="AH138" s="4" t="s">
        <v>564</v>
      </c>
      <c r="AI138" s="1"/>
      <c r="AJ138" s="1"/>
      <c r="AK138" s="1"/>
      <c r="AL138" s="1"/>
      <c r="AM138" s="1"/>
    </row>
    <row r="139" spans="1:42" customFormat="1" ht="15" hidden="1" x14ac:dyDescent="0.25">
      <c r="A139" s="1"/>
      <c r="B139" s="1" t="s">
        <v>38</v>
      </c>
      <c r="C139" s="1" t="s">
        <v>558</v>
      </c>
      <c r="D139" s="1" t="s">
        <v>638</v>
      </c>
      <c r="E139" s="1" t="s">
        <v>489</v>
      </c>
      <c r="F139" s="1" t="s">
        <v>302</v>
      </c>
      <c r="G139" s="1" t="s">
        <v>639</v>
      </c>
      <c r="H139" s="1" t="s">
        <v>598</v>
      </c>
      <c r="I139" s="1"/>
      <c r="J139" s="1"/>
      <c r="K139" s="1"/>
      <c r="L139" s="1" t="s">
        <v>640</v>
      </c>
      <c r="M139" s="1" t="s">
        <v>328</v>
      </c>
      <c r="N139" s="1" t="s">
        <v>48</v>
      </c>
      <c r="O139" s="1"/>
      <c r="P139" s="1"/>
      <c r="Q139" s="1"/>
      <c r="R139" s="1">
        <v>5.5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">
        <v>13961.627428571428</v>
      </c>
      <c r="AD139" s="2">
        <v>23169.08</v>
      </c>
      <c r="AE139" s="1"/>
      <c r="AF139" s="1"/>
      <c r="AG139" s="1"/>
      <c r="AH139" s="4" t="s">
        <v>564</v>
      </c>
      <c r="AI139" s="1"/>
      <c r="AJ139" s="1"/>
      <c r="AK139" s="1"/>
      <c r="AL139" s="1"/>
      <c r="AM139" s="1"/>
    </row>
    <row r="140" spans="1:42" customFormat="1" ht="15" hidden="1" x14ac:dyDescent="0.25">
      <c r="A140" s="1"/>
      <c r="B140" s="1" t="s">
        <v>38</v>
      </c>
      <c r="C140" s="1" t="s">
        <v>95</v>
      </c>
      <c r="D140" s="1" t="s">
        <v>641</v>
      </c>
      <c r="E140" s="1" t="s">
        <v>642</v>
      </c>
      <c r="F140" s="1" t="s">
        <v>643</v>
      </c>
      <c r="G140" s="1" t="s">
        <v>644</v>
      </c>
      <c r="H140" s="1" t="s">
        <v>321</v>
      </c>
      <c r="I140" s="1"/>
      <c r="J140" s="1"/>
      <c r="K140" s="1"/>
      <c r="L140" s="1" t="s">
        <v>475</v>
      </c>
      <c r="M140" s="1" t="s">
        <v>328</v>
      </c>
      <c r="N140" s="1" t="s">
        <v>48</v>
      </c>
      <c r="O140" s="1"/>
      <c r="P140" s="1"/>
      <c r="Q140" s="1"/>
      <c r="R140" s="1">
        <v>6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">
        <v>15230.866285714284</v>
      </c>
      <c r="AD140" s="2">
        <v>25275.360000000001</v>
      </c>
      <c r="AE140" s="1"/>
      <c r="AF140" s="1"/>
      <c r="AG140" s="1"/>
      <c r="AH140" s="4" t="s">
        <v>564</v>
      </c>
      <c r="AI140" s="1"/>
      <c r="AJ140" s="1"/>
      <c r="AK140" s="1"/>
      <c r="AL140" s="1"/>
      <c r="AM140" s="1"/>
    </row>
    <row r="141" spans="1:42" customFormat="1" ht="15" hidden="1" x14ac:dyDescent="0.25">
      <c r="A141" s="1"/>
      <c r="B141" s="1" t="s">
        <v>38</v>
      </c>
      <c r="C141" s="1" t="s">
        <v>95</v>
      </c>
      <c r="D141" s="1" t="s">
        <v>645</v>
      </c>
      <c r="E141" s="1" t="s">
        <v>646</v>
      </c>
      <c r="F141" s="1" t="s">
        <v>179</v>
      </c>
      <c r="G141" s="1" t="s">
        <v>240</v>
      </c>
      <c r="H141" s="1" t="s">
        <v>567</v>
      </c>
      <c r="I141" s="1"/>
      <c r="J141" s="1"/>
      <c r="K141" s="1"/>
      <c r="L141" s="1" t="s">
        <v>647</v>
      </c>
      <c r="M141" s="1" t="s">
        <v>328</v>
      </c>
      <c r="N141" s="1" t="s">
        <v>48</v>
      </c>
      <c r="O141" s="1"/>
      <c r="P141" s="1"/>
      <c r="Q141" s="1"/>
      <c r="R141" s="1">
        <v>8.5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">
        <v>21577.06057142857</v>
      </c>
      <c r="AD141" s="2">
        <v>35806.76</v>
      </c>
      <c r="AE141" s="1"/>
      <c r="AF141" s="1"/>
      <c r="AG141" s="1"/>
      <c r="AH141" s="4" t="s">
        <v>564</v>
      </c>
      <c r="AI141" s="1"/>
      <c r="AJ141" s="1"/>
      <c r="AK141" s="1"/>
      <c r="AL141" s="1"/>
      <c r="AM141" s="1"/>
    </row>
    <row r="142" spans="1:42" customFormat="1" ht="15" hidden="1" x14ac:dyDescent="0.25">
      <c r="A142" s="1"/>
      <c r="B142" s="1" t="s">
        <v>38</v>
      </c>
      <c r="C142" s="1" t="s">
        <v>558</v>
      </c>
      <c r="D142" s="1" t="s">
        <v>648</v>
      </c>
      <c r="E142" s="1" t="s">
        <v>649</v>
      </c>
      <c r="F142" s="1" t="s">
        <v>650</v>
      </c>
      <c r="G142" s="1" t="s">
        <v>651</v>
      </c>
      <c r="H142" s="1" t="s">
        <v>542</v>
      </c>
      <c r="I142" s="1"/>
      <c r="J142" s="1"/>
      <c r="K142" s="1"/>
      <c r="L142" s="1" t="s">
        <v>532</v>
      </c>
      <c r="M142" s="1" t="s">
        <v>197</v>
      </c>
      <c r="N142" s="1" t="s">
        <v>48</v>
      </c>
      <c r="O142" s="1"/>
      <c r="P142" s="1"/>
      <c r="Q142" s="1"/>
      <c r="R142" s="1">
        <v>9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">
        <v>22846.29942857143</v>
      </c>
      <c r="AD142" s="2">
        <v>37913.040000000001</v>
      </c>
      <c r="AE142" s="1"/>
      <c r="AF142" s="1"/>
      <c r="AG142" s="1"/>
      <c r="AH142" s="4" t="s">
        <v>564</v>
      </c>
      <c r="AI142" s="1"/>
      <c r="AJ142" s="1"/>
      <c r="AK142" s="1"/>
      <c r="AL142" s="1"/>
      <c r="AM142" s="1"/>
    </row>
    <row r="143" spans="1:42" customFormat="1" ht="15" hidden="1" x14ac:dyDescent="0.25">
      <c r="A143" s="1"/>
      <c r="B143" s="1" t="s">
        <v>38</v>
      </c>
      <c r="C143" s="1" t="s">
        <v>558</v>
      </c>
      <c r="D143" s="1" t="s">
        <v>652</v>
      </c>
      <c r="E143" s="1" t="s">
        <v>243</v>
      </c>
      <c r="F143" s="1" t="s">
        <v>653</v>
      </c>
      <c r="G143" s="1" t="s">
        <v>654</v>
      </c>
      <c r="H143" s="1"/>
      <c r="I143" s="1"/>
      <c r="J143" s="1"/>
      <c r="K143" s="1"/>
      <c r="L143" s="1" t="s">
        <v>127</v>
      </c>
      <c r="M143" s="1" t="s">
        <v>87</v>
      </c>
      <c r="N143" s="1" t="s">
        <v>48</v>
      </c>
      <c r="O143" s="1"/>
      <c r="P143" s="1"/>
      <c r="Q143" s="1"/>
      <c r="R143" s="1">
        <v>10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">
        <v>25384.777142857136</v>
      </c>
      <c r="AD143" s="2">
        <v>42125.599999999999</v>
      </c>
      <c r="AE143" s="1"/>
      <c r="AF143" s="1"/>
      <c r="AG143" s="1"/>
      <c r="AH143" s="4" t="s">
        <v>564</v>
      </c>
      <c r="AI143" s="1"/>
      <c r="AJ143" s="1"/>
      <c r="AK143" s="1"/>
      <c r="AL143" s="1"/>
      <c r="AM143" s="1"/>
      <c r="AN143" s="87"/>
      <c r="AP143" t="s">
        <v>553</v>
      </c>
    </row>
    <row r="144" spans="1:42" customFormat="1" ht="15" hidden="1" x14ac:dyDescent="0.25">
      <c r="A144" s="1"/>
      <c r="B144" s="1" t="s">
        <v>38</v>
      </c>
      <c r="C144" s="1" t="s">
        <v>95</v>
      </c>
      <c r="D144" s="1" t="s">
        <v>655</v>
      </c>
      <c r="E144" s="1" t="s">
        <v>656</v>
      </c>
      <c r="F144" s="1" t="s">
        <v>441</v>
      </c>
      <c r="G144" s="1" t="s">
        <v>657</v>
      </c>
      <c r="H144" s="1" t="s">
        <v>658</v>
      </c>
      <c r="I144" s="1"/>
      <c r="J144" s="1"/>
      <c r="K144" s="1"/>
      <c r="L144" s="1" t="s">
        <v>647</v>
      </c>
      <c r="M144" s="1" t="s">
        <v>328</v>
      </c>
      <c r="N144" s="1" t="s">
        <v>48</v>
      </c>
      <c r="O144" s="1"/>
      <c r="P144" s="1"/>
      <c r="Q144" s="1">
        <v>10</v>
      </c>
      <c r="R144" s="1">
        <v>8</v>
      </c>
      <c r="S144" s="1">
        <v>1421</v>
      </c>
      <c r="T144" s="1">
        <v>6.4932699999999999</v>
      </c>
      <c r="U144" s="1">
        <v>-73.232799999999997</v>
      </c>
      <c r="V144" s="1"/>
      <c r="W144" s="1"/>
      <c r="X144" s="1"/>
      <c r="Y144" s="1"/>
      <c r="Z144" s="1"/>
      <c r="AA144" s="1"/>
      <c r="AB144" s="1"/>
      <c r="AC144" s="2">
        <v>20000</v>
      </c>
      <c r="AD144" s="2">
        <v>42125.599999999999</v>
      </c>
      <c r="AE144" s="1"/>
      <c r="AF144" s="1"/>
      <c r="AG144" s="1"/>
      <c r="AH144" s="4" t="s">
        <v>564</v>
      </c>
      <c r="AI144" s="1"/>
      <c r="AJ144" s="1"/>
      <c r="AK144" s="1"/>
      <c r="AL144" s="1"/>
      <c r="AM144" s="1"/>
      <c r="AP144" s="86" t="s">
        <v>120</v>
      </c>
    </row>
    <row r="145" spans="1:42" customFormat="1" ht="15" hidden="1" x14ac:dyDescent="0.25">
      <c r="A145" s="1"/>
      <c r="B145" s="1" t="s">
        <v>38</v>
      </c>
      <c r="C145" s="1" t="s">
        <v>95</v>
      </c>
      <c r="D145" s="1" t="s">
        <v>659</v>
      </c>
      <c r="E145" s="1" t="s">
        <v>660</v>
      </c>
      <c r="F145" s="1" t="s">
        <v>661</v>
      </c>
      <c r="G145" s="1" t="s">
        <v>585</v>
      </c>
      <c r="H145" s="1" t="s">
        <v>662</v>
      </c>
      <c r="I145" s="1"/>
      <c r="J145" s="1"/>
      <c r="K145" s="1"/>
      <c r="L145" s="1" t="s">
        <v>647</v>
      </c>
      <c r="M145" s="1" t="s">
        <v>328</v>
      </c>
      <c r="N145" s="1" t="s">
        <v>48</v>
      </c>
      <c r="O145" s="1"/>
      <c r="P145" s="1"/>
      <c r="Q145" s="1"/>
      <c r="R145" s="1">
        <v>10.6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">
        <v>26907.863771428565</v>
      </c>
      <c r="AD145" s="2">
        <v>44653.135999999999</v>
      </c>
      <c r="AE145" s="1"/>
      <c r="AF145" s="1"/>
      <c r="AG145" s="1"/>
      <c r="AH145" s="4" t="s">
        <v>564</v>
      </c>
      <c r="AI145" s="1"/>
      <c r="AJ145" s="1"/>
      <c r="AK145" s="1"/>
      <c r="AL145" s="1"/>
      <c r="AM145" s="1"/>
    </row>
    <row r="146" spans="1:42" customFormat="1" ht="15" hidden="1" x14ac:dyDescent="0.25">
      <c r="A146" s="1"/>
      <c r="B146" s="1" t="s">
        <v>38</v>
      </c>
      <c r="C146" s="1" t="s">
        <v>95</v>
      </c>
      <c r="D146" s="1" t="s">
        <v>663</v>
      </c>
      <c r="E146" s="1" t="s">
        <v>664</v>
      </c>
      <c r="F146" s="1" t="s">
        <v>665</v>
      </c>
      <c r="G146" s="1" t="s">
        <v>666</v>
      </c>
      <c r="H146" s="1" t="s">
        <v>667</v>
      </c>
      <c r="I146" s="1"/>
      <c r="J146" s="1"/>
      <c r="K146" s="1"/>
      <c r="L146" s="1" t="s">
        <v>569</v>
      </c>
      <c r="M146" s="1" t="s">
        <v>328</v>
      </c>
      <c r="N146" s="1" t="s">
        <v>48</v>
      </c>
      <c r="O146" s="1"/>
      <c r="P146" s="1"/>
      <c r="Q146" s="1">
        <v>20</v>
      </c>
      <c r="R146" s="1">
        <v>19</v>
      </c>
      <c r="S146" s="1">
        <v>1843</v>
      </c>
      <c r="T146" s="85">
        <v>6.4684900000000001</v>
      </c>
      <c r="U146" s="85">
        <v>-73.208029999999994</v>
      </c>
      <c r="V146" s="85"/>
      <c r="W146" s="85"/>
      <c r="X146" s="85"/>
      <c r="Y146" s="85"/>
      <c r="Z146" s="85"/>
      <c r="AA146" s="85"/>
      <c r="AB146" s="85"/>
      <c r="AC146" s="2">
        <v>37500</v>
      </c>
      <c r="AD146" s="2">
        <v>52657</v>
      </c>
      <c r="AE146" s="1"/>
      <c r="AF146" s="1"/>
      <c r="AG146" s="1"/>
      <c r="AH146" s="4" t="s">
        <v>564</v>
      </c>
      <c r="AI146" s="1"/>
      <c r="AJ146" s="1"/>
      <c r="AK146" s="1"/>
      <c r="AL146" s="1"/>
      <c r="AM146" s="1"/>
      <c r="AP146" t="s">
        <v>120</v>
      </c>
    </row>
    <row r="147" spans="1:42" customFormat="1" ht="15" hidden="1" x14ac:dyDescent="0.25">
      <c r="A147" s="1"/>
      <c r="B147" s="1" t="s">
        <v>38</v>
      </c>
      <c r="C147" s="1" t="s">
        <v>558</v>
      </c>
      <c r="D147" s="1" t="s">
        <v>668</v>
      </c>
      <c r="E147" s="1" t="s">
        <v>669</v>
      </c>
      <c r="F147" s="1"/>
      <c r="G147" s="1" t="s">
        <v>77</v>
      </c>
      <c r="H147" s="1" t="s">
        <v>90</v>
      </c>
      <c r="I147" s="1"/>
      <c r="J147" s="1"/>
      <c r="K147" s="1"/>
      <c r="L147" s="1" t="s">
        <v>576</v>
      </c>
      <c r="M147" s="1" t="s">
        <v>328</v>
      </c>
      <c r="N147" s="1" t="s">
        <v>48</v>
      </c>
      <c r="O147" s="1"/>
      <c r="P147" s="1"/>
      <c r="Q147" s="1"/>
      <c r="R147" s="1">
        <v>15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">
        <v>38077.165714285708</v>
      </c>
      <c r="AD147" s="2">
        <v>63188.4</v>
      </c>
      <c r="AE147" s="1"/>
      <c r="AF147" s="1"/>
      <c r="AG147" s="1"/>
      <c r="AH147" s="4" t="s">
        <v>564</v>
      </c>
      <c r="AI147" s="1"/>
      <c r="AJ147" s="1"/>
      <c r="AK147" s="1"/>
      <c r="AL147" s="1"/>
      <c r="AM147" s="1"/>
      <c r="AP147" t="s">
        <v>120</v>
      </c>
    </row>
    <row r="148" spans="1:42" customFormat="1" ht="15" hidden="1" x14ac:dyDescent="0.25">
      <c r="A148" s="1"/>
      <c r="B148" s="1" t="s">
        <v>38</v>
      </c>
      <c r="C148" s="1" t="s">
        <v>570</v>
      </c>
      <c r="D148" s="1" t="s">
        <v>670</v>
      </c>
      <c r="E148" s="1" t="s">
        <v>601</v>
      </c>
      <c r="F148" s="1" t="s">
        <v>90</v>
      </c>
      <c r="G148" s="1" t="s">
        <v>332</v>
      </c>
      <c r="H148" s="1" t="s">
        <v>671</v>
      </c>
      <c r="I148" s="1"/>
      <c r="J148" s="1"/>
      <c r="K148" s="1"/>
      <c r="L148" s="1" t="s">
        <v>563</v>
      </c>
      <c r="M148" s="1" t="s">
        <v>328</v>
      </c>
      <c r="N148" s="1" t="s">
        <v>48</v>
      </c>
      <c r="O148" s="1"/>
      <c r="P148" s="1"/>
      <c r="Q148" s="1">
        <v>19</v>
      </c>
      <c r="R148" s="1">
        <v>17</v>
      </c>
      <c r="S148" s="1">
        <v>1799</v>
      </c>
      <c r="T148" s="1">
        <v>6.4085000000000001</v>
      </c>
      <c r="U148" s="1">
        <v>-73.229230000000001</v>
      </c>
      <c r="V148" s="1"/>
      <c r="W148" s="1"/>
      <c r="X148" s="1"/>
      <c r="Y148" s="1"/>
      <c r="Z148" s="1"/>
      <c r="AA148" s="1"/>
      <c r="AB148" s="1"/>
      <c r="AC148" s="2">
        <v>40000</v>
      </c>
      <c r="AD148" s="2">
        <v>71613.52</v>
      </c>
      <c r="AE148" s="1"/>
      <c r="AF148" s="1"/>
      <c r="AG148" s="1"/>
      <c r="AH148" s="4" t="s">
        <v>564</v>
      </c>
      <c r="AI148" s="1"/>
      <c r="AJ148" s="1"/>
      <c r="AK148" s="1"/>
      <c r="AL148" s="1"/>
      <c r="AM148" s="1"/>
      <c r="AP148" s="86" t="s">
        <v>120</v>
      </c>
    </row>
    <row r="149" spans="1:42" ht="18.75" x14ac:dyDescent="0.3">
      <c r="A149" s="1"/>
      <c r="B149" s="1" t="s">
        <v>38</v>
      </c>
      <c r="C149" s="95" t="s">
        <v>797</v>
      </c>
      <c r="D149" s="98" t="s">
        <v>798</v>
      </c>
      <c r="E149" s="193" t="s">
        <v>799</v>
      </c>
      <c r="F149" s="98" t="s">
        <v>800</v>
      </c>
      <c r="G149" s="98" t="s">
        <v>348</v>
      </c>
      <c r="H149" s="98" t="s">
        <v>428</v>
      </c>
      <c r="I149" s="95"/>
      <c r="J149" s="98"/>
      <c r="K149" s="95"/>
      <c r="L149" s="95" t="s">
        <v>445</v>
      </c>
      <c r="M149" s="98" t="s">
        <v>119</v>
      </c>
      <c r="N149" s="95" t="s">
        <v>48</v>
      </c>
      <c r="O149" s="1"/>
      <c r="P149" s="1"/>
      <c r="Q149" s="95"/>
      <c r="R149" s="95">
        <v>29.5</v>
      </c>
      <c r="S149" s="1"/>
      <c r="T149" s="1"/>
      <c r="U149" s="1"/>
      <c r="V149" s="136">
        <f>AC149-W149-X149-Y149-Z149-AA149-AB149</f>
        <v>74286.092571428569</v>
      </c>
      <c r="W149" s="136">
        <v>599</v>
      </c>
      <c r="X149" s="136"/>
      <c r="Y149" s="136"/>
      <c r="Z149" s="136"/>
      <c r="AA149" s="136"/>
      <c r="AB149" s="44"/>
      <c r="AC149" s="160">
        <v>74885.092571428569</v>
      </c>
      <c r="AD149" s="2">
        <v>124270.52</v>
      </c>
      <c r="AE149" s="1"/>
      <c r="AF149" s="1"/>
      <c r="AG149" s="1"/>
      <c r="AH149" s="92" t="s">
        <v>564</v>
      </c>
      <c r="AI149" s="1"/>
      <c r="AJ149" s="1"/>
      <c r="AK149" s="1"/>
      <c r="AL149" s="1"/>
      <c r="AM149" s="1"/>
    </row>
    <row r="150" spans="1:42" customFormat="1" ht="15" hidden="1" x14ac:dyDescent="0.25">
      <c r="A150" s="1"/>
      <c r="B150" s="1" t="s">
        <v>38</v>
      </c>
      <c r="C150" s="4" t="s">
        <v>198</v>
      </c>
      <c r="D150" s="15" t="s">
        <v>675</v>
      </c>
      <c r="E150" s="4" t="s">
        <v>676</v>
      </c>
      <c r="F150" s="4" t="s">
        <v>677</v>
      </c>
      <c r="G150" s="4" t="s">
        <v>382</v>
      </c>
      <c r="H150" s="4" t="s">
        <v>245</v>
      </c>
      <c r="I150" s="4" t="s">
        <v>45</v>
      </c>
      <c r="J150" s="5">
        <v>91075153</v>
      </c>
      <c r="K150" s="5">
        <v>3144182472</v>
      </c>
      <c r="L150" s="4" t="s">
        <v>394</v>
      </c>
      <c r="M150" s="4" t="s">
        <v>79</v>
      </c>
      <c r="N150" s="4" t="s">
        <v>48</v>
      </c>
      <c r="O150" s="4">
        <v>0.03</v>
      </c>
      <c r="P150" s="4">
        <v>10</v>
      </c>
      <c r="Q150" s="4">
        <v>9</v>
      </c>
      <c r="R150" s="6">
        <v>6</v>
      </c>
      <c r="S150" s="6">
        <v>1707</v>
      </c>
      <c r="T150" s="6">
        <v>6.4908999999999999</v>
      </c>
      <c r="U150" s="6">
        <v>-74.1387</v>
      </c>
      <c r="V150" s="6"/>
      <c r="W150" s="6"/>
      <c r="X150" s="6"/>
      <c r="Y150" s="6"/>
      <c r="Z150" s="6"/>
      <c r="AA150" s="6"/>
      <c r="AB150" s="6"/>
      <c r="AC150" s="13">
        <v>9250</v>
      </c>
      <c r="AD150" s="13"/>
      <c r="AE150" s="14">
        <v>33000</v>
      </c>
      <c r="AF150" s="4">
        <v>0</v>
      </c>
      <c r="AG150" s="4">
        <v>0</v>
      </c>
      <c r="AH150" s="4" t="s">
        <v>549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</row>
    <row r="151" spans="1:42" customFormat="1" ht="15" hidden="1" x14ac:dyDescent="0.25">
      <c r="A151" s="1"/>
      <c r="B151" s="1" t="s">
        <v>38</v>
      </c>
      <c r="C151" s="4" t="s">
        <v>72</v>
      </c>
      <c r="D151" s="15" t="s">
        <v>678</v>
      </c>
      <c r="E151" s="4" t="s">
        <v>243</v>
      </c>
      <c r="F151" s="4" t="s">
        <v>679</v>
      </c>
      <c r="G151" s="4" t="s">
        <v>680</v>
      </c>
      <c r="H151" s="4"/>
      <c r="I151" s="4" t="s">
        <v>45</v>
      </c>
      <c r="J151" s="5">
        <v>2142019</v>
      </c>
      <c r="K151" s="5">
        <v>3202584156</v>
      </c>
      <c r="L151" s="4" t="s">
        <v>78</v>
      </c>
      <c r="M151" s="4" t="s">
        <v>79</v>
      </c>
      <c r="N151" s="4" t="s">
        <v>48</v>
      </c>
      <c r="O151" s="4">
        <v>0.03</v>
      </c>
      <c r="P151" s="4">
        <v>8</v>
      </c>
      <c r="Q151" s="4">
        <v>3</v>
      </c>
      <c r="R151" s="6">
        <v>2.97</v>
      </c>
      <c r="S151" s="6">
        <v>1780</v>
      </c>
      <c r="T151" s="6">
        <v>6.4832000000000001</v>
      </c>
      <c r="U151" s="6">
        <v>-74.185900000000004</v>
      </c>
      <c r="V151" s="6"/>
      <c r="W151" s="6"/>
      <c r="X151" s="6"/>
      <c r="Y151" s="6"/>
      <c r="Z151" s="6"/>
      <c r="AA151" s="6"/>
      <c r="AB151" s="6"/>
      <c r="AC151" s="13">
        <v>7000</v>
      </c>
      <c r="AD151" s="13"/>
      <c r="AE151" s="14">
        <v>15000</v>
      </c>
      <c r="AF151" s="4">
        <v>0</v>
      </c>
      <c r="AG151" s="4">
        <v>0</v>
      </c>
      <c r="AH151" s="4" t="s">
        <v>549</v>
      </c>
      <c r="AI151" s="4" t="s">
        <v>553</v>
      </c>
      <c r="AJ151" s="4">
        <v>0</v>
      </c>
      <c r="AK151" s="4">
        <v>0</v>
      </c>
      <c r="AL151" s="4">
        <v>0</v>
      </c>
      <c r="AM151" s="4">
        <v>0</v>
      </c>
    </row>
    <row r="152" spans="1:42" customFormat="1" ht="15" hidden="1" x14ac:dyDescent="0.25">
      <c r="A152" s="1"/>
      <c r="B152" s="1" t="s">
        <v>38</v>
      </c>
      <c r="C152" s="4" t="s">
        <v>72</v>
      </c>
      <c r="D152" s="15" t="s">
        <v>681</v>
      </c>
      <c r="E152" s="4" t="s">
        <v>682</v>
      </c>
      <c r="F152" s="4" t="s">
        <v>683</v>
      </c>
      <c r="G152" s="4" t="s">
        <v>348</v>
      </c>
      <c r="H152" s="4" t="s">
        <v>211</v>
      </c>
      <c r="I152" s="4" t="s">
        <v>195</v>
      </c>
      <c r="J152" s="5">
        <v>37888768</v>
      </c>
      <c r="K152" s="5">
        <v>3185022577</v>
      </c>
      <c r="L152" s="4" t="s">
        <v>684</v>
      </c>
      <c r="M152" s="4" t="s">
        <v>251</v>
      </c>
      <c r="N152" s="4" t="s">
        <v>48</v>
      </c>
      <c r="O152" s="4">
        <v>0</v>
      </c>
      <c r="P152" s="4">
        <v>40</v>
      </c>
      <c r="Q152" s="4">
        <v>60</v>
      </c>
      <c r="R152" s="6">
        <v>40</v>
      </c>
      <c r="S152" s="6">
        <v>1611</v>
      </c>
      <c r="T152" s="6">
        <v>6.5110000000000001</v>
      </c>
      <c r="U152" s="6">
        <v>-73.1053</v>
      </c>
      <c r="V152" s="6"/>
      <c r="W152" s="6"/>
      <c r="X152" s="6"/>
      <c r="Y152" s="6"/>
      <c r="Z152" s="6"/>
      <c r="AA152" s="6"/>
      <c r="AB152" s="6"/>
      <c r="AC152" s="13">
        <v>60000</v>
      </c>
      <c r="AD152" s="13"/>
      <c r="AE152" s="14">
        <v>212000</v>
      </c>
      <c r="AF152" s="4">
        <v>0</v>
      </c>
      <c r="AG152" s="4">
        <v>0</v>
      </c>
      <c r="AH152" s="4" t="s">
        <v>549</v>
      </c>
      <c r="AI152" s="4" t="s">
        <v>553</v>
      </c>
      <c r="AJ152" s="4">
        <v>0</v>
      </c>
      <c r="AK152" s="4">
        <v>0</v>
      </c>
      <c r="AL152" s="4">
        <v>0</v>
      </c>
      <c r="AM152" s="4">
        <v>0</v>
      </c>
    </row>
    <row r="153" spans="1:42" customFormat="1" ht="15" hidden="1" x14ac:dyDescent="0.25">
      <c r="A153" s="1"/>
      <c r="B153" s="1" t="s">
        <v>38</v>
      </c>
      <c r="C153" s="1" t="s">
        <v>685</v>
      </c>
      <c r="D153" s="1" t="s">
        <v>686</v>
      </c>
      <c r="E153" s="1" t="s">
        <v>687</v>
      </c>
      <c r="F153" s="1" t="s">
        <v>688</v>
      </c>
      <c r="G153" s="1" t="s">
        <v>689</v>
      </c>
      <c r="H153" s="1" t="s">
        <v>690</v>
      </c>
      <c r="I153" s="1"/>
      <c r="J153" s="1"/>
      <c r="K153" s="1"/>
      <c r="L153" s="1" t="s">
        <v>691</v>
      </c>
      <c r="M153" s="1" t="s">
        <v>57</v>
      </c>
      <c r="N153" s="1" t="s">
        <v>48</v>
      </c>
      <c r="O153" s="1"/>
      <c r="P153" s="1"/>
      <c r="Q153" s="1"/>
      <c r="R153" s="1">
        <v>2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">
        <v>5076.9554285714285</v>
      </c>
      <c r="AD153" s="2">
        <v>8425.1200000000008</v>
      </c>
      <c r="AE153" s="1"/>
      <c r="AF153" s="1"/>
      <c r="AG153" s="1"/>
      <c r="AH153" s="4" t="s">
        <v>564</v>
      </c>
      <c r="AI153" s="1"/>
      <c r="AJ153" s="1"/>
      <c r="AK153" s="1"/>
      <c r="AL153" s="1"/>
      <c r="AM153" s="1"/>
    </row>
    <row r="154" spans="1:42" customFormat="1" ht="15" hidden="1" x14ac:dyDescent="0.25">
      <c r="A154" s="1"/>
      <c r="B154" s="1" t="s">
        <v>38</v>
      </c>
      <c r="C154" s="1" t="s">
        <v>685</v>
      </c>
      <c r="D154" s="1" t="s">
        <v>692</v>
      </c>
      <c r="E154" s="1" t="s">
        <v>693</v>
      </c>
      <c r="F154" s="1" t="s">
        <v>694</v>
      </c>
      <c r="G154" s="1" t="s">
        <v>695</v>
      </c>
      <c r="H154" s="1" t="s">
        <v>174</v>
      </c>
      <c r="I154" s="1"/>
      <c r="J154" s="1"/>
      <c r="K154" s="1"/>
      <c r="L154" s="1" t="s">
        <v>691</v>
      </c>
      <c r="M154" s="1" t="s">
        <v>57</v>
      </c>
      <c r="N154" s="1" t="s">
        <v>48</v>
      </c>
      <c r="O154" s="1"/>
      <c r="P154" s="1"/>
      <c r="Q154" s="1"/>
      <c r="R154" s="1">
        <v>2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">
        <v>5076.9554285714285</v>
      </c>
      <c r="AD154" s="2">
        <v>8425.1200000000008</v>
      </c>
      <c r="AE154" s="1"/>
      <c r="AF154" s="1"/>
      <c r="AG154" s="1"/>
      <c r="AH154" s="4" t="s">
        <v>564</v>
      </c>
      <c r="AI154" s="1"/>
      <c r="AJ154" s="1"/>
      <c r="AK154" s="1"/>
      <c r="AL154" s="1"/>
      <c r="AM154" s="1"/>
    </row>
    <row r="155" spans="1:42" customFormat="1" ht="15" hidden="1" x14ac:dyDescent="0.25">
      <c r="A155" s="1"/>
      <c r="B155" s="1" t="s">
        <v>38</v>
      </c>
      <c r="C155" s="1" t="s">
        <v>685</v>
      </c>
      <c r="D155" s="1" t="s">
        <v>696</v>
      </c>
      <c r="E155" s="1" t="s">
        <v>697</v>
      </c>
      <c r="F155" s="1" t="s">
        <v>698</v>
      </c>
      <c r="G155" s="1" t="s">
        <v>174</v>
      </c>
      <c r="H155" s="1" t="s">
        <v>699</v>
      </c>
      <c r="I155" s="1"/>
      <c r="J155" s="1"/>
      <c r="K155" s="1"/>
      <c r="L155" s="1" t="s">
        <v>691</v>
      </c>
      <c r="M155" s="1" t="s">
        <v>57</v>
      </c>
      <c r="N155" s="1" t="s">
        <v>48</v>
      </c>
      <c r="O155" s="1"/>
      <c r="P155" s="1"/>
      <c r="Q155" s="1"/>
      <c r="R155" s="1">
        <v>2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">
        <v>5076.9554285714285</v>
      </c>
      <c r="AD155" s="2">
        <v>8425.1200000000008</v>
      </c>
      <c r="AE155" s="1"/>
      <c r="AF155" s="1"/>
      <c r="AG155" s="1"/>
      <c r="AH155" s="4" t="s">
        <v>564</v>
      </c>
      <c r="AI155" s="1"/>
      <c r="AJ155" s="1"/>
      <c r="AK155" s="1"/>
      <c r="AL155" s="1"/>
      <c r="AM155" s="1"/>
    </row>
    <row r="156" spans="1:42" customFormat="1" ht="15" hidden="1" x14ac:dyDescent="0.25">
      <c r="A156" s="1"/>
      <c r="B156" s="1" t="s">
        <v>38</v>
      </c>
      <c r="C156" s="1" t="s">
        <v>685</v>
      </c>
      <c r="D156" s="1" t="s">
        <v>700</v>
      </c>
      <c r="E156" s="1" t="s">
        <v>701</v>
      </c>
      <c r="F156" s="1" t="s">
        <v>702</v>
      </c>
      <c r="G156" s="1" t="s">
        <v>416</v>
      </c>
      <c r="H156" s="1" t="s">
        <v>240</v>
      </c>
      <c r="I156" s="1"/>
      <c r="J156" s="1"/>
      <c r="K156" s="1"/>
      <c r="L156" s="1" t="s">
        <v>691</v>
      </c>
      <c r="M156" s="1" t="s">
        <v>57</v>
      </c>
      <c r="N156" s="1" t="s">
        <v>48</v>
      </c>
      <c r="O156" s="1"/>
      <c r="P156" s="1"/>
      <c r="Q156" s="1"/>
      <c r="R156" s="1">
        <v>2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">
        <v>5076.9554285714285</v>
      </c>
      <c r="AD156" s="2">
        <v>8425.1200000000008</v>
      </c>
      <c r="AE156" s="1"/>
      <c r="AF156" s="1"/>
      <c r="AG156" s="1"/>
      <c r="AH156" s="4" t="s">
        <v>564</v>
      </c>
      <c r="AI156" s="1"/>
      <c r="AJ156" s="1"/>
      <c r="AK156" s="1"/>
      <c r="AL156" s="1"/>
      <c r="AM156" s="1"/>
    </row>
    <row r="157" spans="1:42" customFormat="1" ht="15" hidden="1" x14ac:dyDescent="0.25">
      <c r="A157" s="1"/>
      <c r="B157" s="1" t="s">
        <v>38</v>
      </c>
      <c r="C157" s="1" t="s">
        <v>685</v>
      </c>
      <c r="D157" s="1" t="s">
        <v>703</v>
      </c>
      <c r="E157" s="1" t="s">
        <v>82</v>
      </c>
      <c r="F157" s="1" t="s">
        <v>704</v>
      </c>
      <c r="G157" s="1" t="s">
        <v>174</v>
      </c>
      <c r="H157" s="1"/>
      <c r="I157" s="1"/>
      <c r="J157" s="1"/>
      <c r="K157" s="1"/>
      <c r="L157" s="1" t="s">
        <v>705</v>
      </c>
      <c r="M157" s="1" t="s">
        <v>57</v>
      </c>
      <c r="N157" s="1" t="s">
        <v>48</v>
      </c>
      <c r="O157" s="1"/>
      <c r="P157" s="1"/>
      <c r="Q157" s="1"/>
      <c r="R157" s="1">
        <v>2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">
        <v>5076.9554285714285</v>
      </c>
      <c r="AD157" s="2">
        <v>8425.1200000000008</v>
      </c>
      <c r="AE157" s="1"/>
      <c r="AF157" s="1"/>
      <c r="AG157" s="1"/>
      <c r="AH157" s="4" t="s">
        <v>564</v>
      </c>
      <c r="AI157" s="1"/>
      <c r="AJ157" s="1"/>
      <c r="AK157" s="1"/>
      <c r="AL157" s="1"/>
      <c r="AM157" s="1"/>
    </row>
    <row r="158" spans="1:42" customFormat="1" ht="15" hidden="1" x14ac:dyDescent="0.25">
      <c r="A158" s="1"/>
      <c r="B158" s="1" t="s">
        <v>38</v>
      </c>
      <c r="C158" s="1" t="s">
        <v>50</v>
      </c>
      <c r="D158" s="1" t="s">
        <v>706</v>
      </c>
      <c r="E158" s="1" t="s">
        <v>669</v>
      </c>
      <c r="F158" s="1" t="s">
        <v>707</v>
      </c>
      <c r="G158" s="1" t="s">
        <v>708</v>
      </c>
      <c r="H158" s="1"/>
      <c r="I158" s="1"/>
      <c r="J158" s="1"/>
      <c r="K158" s="1"/>
      <c r="L158" s="1" t="s">
        <v>170</v>
      </c>
      <c r="M158" s="1" t="s">
        <v>57</v>
      </c>
      <c r="N158" s="1" t="s">
        <v>48</v>
      </c>
      <c r="O158" s="1"/>
      <c r="P158" s="1"/>
      <c r="Q158" s="1"/>
      <c r="R158" s="1">
        <v>2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">
        <v>5076.9554285714285</v>
      </c>
      <c r="AD158" s="2">
        <v>8425.1200000000008</v>
      </c>
      <c r="AE158" s="1"/>
      <c r="AF158" s="1"/>
      <c r="AG158" s="1"/>
      <c r="AH158" s="4" t="s">
        <v>564</v>
      </c>
      <c r="AI158" s="1"/>
      <c r="AJ158" s="1"/>
      <c r="AK158" s="1"/>
      <c r="AL158" s="1"/>
      <c r="AM158" s="1"/>
    </row>
    <row r="159" spans="1:42" customFormat="1" ht="15" hidden="1" x14ac:dyDescent="0.25">
      <c r="A159" s="1"/>
      <c r="B159" s="1" t="s">
        <v>38</v>
      </c>
      <c r="C159" s="1" t="s">
        <v>50</v>
      </c>
      <c r="D159" s="1" t="s">
        <v>709</v>
      </c>
      <c r="E159" s="1" t="s">
        <v>710</v>
      </c>
      <c r="F159" s="1" t="s">
        <v>711</v>
      </c>
      <c r="G159" s="1" t="s">
        <v>264</v>
      </c>
      <c r="H159" s="1" t="s">
        <v>712</v>
      </c>
      <c r="I159" s="1"/>
      <c r="J159" s="1"/>
      <c r="K159" s="1"/>
      <c r="L159" s="1" t="s">
        <v>170</v>
      </c>
      <c r="M159" s="1" t="s">
        <v>57</v>
      </c>
      <c r="N159" s="1" t="s">
        <v>48</v>
      </c>
      <c r="O159" s="1"/>
      <c r="P159" s="1"/>
      <c r="Q159" s="1"/>
      <c r="R159" s="1">
        <v>2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">
        <v>5076.9554285714285</v>
      </c>
      <c r="AD159" s="2">
        <v>8425.1200000000008</v>
      </c>
      <c r="AE159" s="1"/>
      <c r="AF159" s="1"/>
      <c r="AG159" s="1"/>
      <c r="AH159" s="4" t="s">
        <v>564</v>
      </c>
      <c r="AI159" s="1"/>
      <c r="AJ159" s="1"/>
      <c r="AK159" s="1"/>
      <c r="AL159" s="1"/>
      <c r="AM159" s="1"/>
    </row>
    <row r="160" spans="1:42" ht="18.75" x14ac:dyDescent="0.3">
      <c r="A160" s="1"/>
      <c r="B160" s="1" t="s">
        <v>38</v>
      </c>
      <c r="C160" s="92" t="s">
        <v>72</v>
      </c>
      <c r="D160" s="134" t="s">
        <v>1064</v>
      </c>
      <c r="E160" s="194" t="s">
        <v>1065</v>
      </c>
      <c r="F160" s="94" t="s">
        <v>1066</v>
      </c>
      <c r="G160" s="161" t="s">
        <v>348</v>
      </c>
      <c r="H160" s="161" t="s">
        <v>245</v>
      </c>
      <c r="I160" s="107" t="s">
        <v>45</v>
      </c>
      <c r="J160" s="162">
        <v>91068997</v>
      </c>
      <c r="K160" s="108">
        <v>3164722649</v>
      </c>
      <c r="L160" s="107" t="s">
        <v>492</v>
      </c>
      <c r="M160" s="161" t="s">
        <v>65</v>
      </c>
      <c r="N160" s="107" t="s">
        <v>48</v>
      </c>
      <c r="O160" s="7">
        <v>6.4722</v>
      </c>
      <c r="P160" s="7">
        <v>3</v>
      </c>
      <c r="Q160" s="107">
        <v>10</v>
      </c>
      <c r="R160" s="109">
        <v>3.5</v>
      </c>
      <c r="S160" s="9">
        <v>1392</v>
      </c>
      <c r="T160" s="9">
        <v>0</v>
      </c>
      <c r="U160" s="9">
        <v>-73.089100000000002</v>
      </c>
      <c r="V160" s="136">
        <f>AC160-W160-X160-Y160-Z160-AA160-AB160</f>
        <v>3547</v>
      </c>
      <c r="W160" s="136">
        <v>578</v>
      </c>
      <c r="X160" s="136"/>
      <c r="Y160" s="136"/>
      <c r="Z160" s="136"/>
      <c r="AA160" s="136"/>
      <c r="AB160" s="163"/>
      <c r="AC160" s="164">
        <v>4125</v>
      </c>
      <c r="AD160" s="22"/>
      <c r="AE160" s="1">
        <v>20650</v>
      </c>
      <c r="AF160" s="7">
        <v>0</v>
      </c>
      <c r="AG160" s="7">
        <v>0</v>
      </c>
      <c r="AH160" s="92" t="s">
        <v>549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</row>
    <row r="161" spans="1:42" customFormat="1" ht="15" hidden="1" x14ac:dyDescent="0.25">
      <c r="A161" s="1"/>
      <c r="B161" s="1" t="s">
        <v>38</v>
      </c>
      <c r="C161" s="1" t="s">
        <v>685</v>
      </c>
      <c r="D161" s="1" t="s">
        <v>714</v>
      </c>
      <c r="E161" s="1" t="s">
        <v>715</v>
      </c>
      <c r="F161" s="1" t="s">
        <v>716</v>
      </c>
      <c r="G161" s="1" t="s">
        <v>174</v>
      </c>
      <c r="H161" s="1" t="s">
        <v>264</v>
      </c>
      <c r="I161" s="1"/>
      <c r="J161" s="1"/>
      <c r="K161" s="1"/>
      <c r="L161" s="1" t="s">
        <v>717</v>
      </c>
      <c r="M161" s="1" t="s">
        <v>718</v>
      </c>
      <c r="N161" s="1" t="s">
        <v>48</v>
      </c>
      <c r="O161" s="1"/>
      <c r="P161" s="1"/>
      <c r="Q161" s="1"/>
      <c r="R161" s="1">
        <v>2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">
        <v>5076.9554285714285</v>
      </c>
      <c r="AD161" s="2">
        <v>8425.1200000000008</v>
      </c>
      <c r="AE161" s="1"/>
      <c r="AF161" s="1"/>
      <c r="AG161" s="1"/>
      <c r="AH161" s="4" t="s">
        <v>564</v>
      </c>
      <c r="AI161" s="1"/>
      <c r="AJ161" s="1"/>
      <c r="AK161" s="1"/>
      <c r="AL161" s="1"/>
      <c r="AM161" s="1"/>
    </row>
    <row r="162" spans="1:42" customFormat="1" ht="15" hidden="1" x14ac:dyDescent="0.25">
      <c r="A162" s="1"/>
      <c r="B162" s="1" t="s">
        <v>38</v>
      </c>
      <c r="C162" s="1" t="s">
        <v>719</v>
      </c>
      <c r="D162" s="1" t="s">
        <v>720</v>
      </c>
      <c r="E162" s="1" t="s">
        <v>721</v>
      </c>
      <c r="F162" s="1" t="s">
        <v>722</v>
      </c>
      <c r="G162" s="1" t="s">
        <v>723</v>
      </c>
      <c r="H162" s="1" t="s">
        <v>724</v>
      </c>
      <c r="I162" s="1"/>
      <c r="J162" s="1"/>
      <c r="K162" s="1"/>
      <c r="L162" s="1" t="s">
        <v>228</v>
      </c>
      <c r="M162" s="1" t="s">
        <v>215</v>
      </c>
      <c r="N162" s="1" t="s">
        <v>48</v>
      </c>
      <c r="O162" s="1"/>
      <c r="P162" s="1"/>
      <c r="Q162" s="1"/>
      <c r="R162" s="1">
        <v>2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">
        <v>5076.9554285714285</v>
      </c>
      <c r="AD162" s="2">
        <v>8425.1200000000008</v>
      </c>
      <c r="AE162" s="1"/>
      <c r="AF162" s="1"/>
      <c r="AG162" s="1"/>
      <c r="AH162" s="4" t="s">
        <v>564</v>
      </c>
      <c r="AI162" s="1"/>
      <c r="AJ162" s="1"/>
      <c r="AK162" s="1"/>
      <c r="AL162" s="1"/>
      <c r="AM162" s="1"/>
    </row>
    <row r="163" spans="1:42" customFormat="1" ht="15" hidden="1" x14ac:dyDescent="0.25">
      <c r="A163" s="1"/>
      <c r="B163" s="1" t="s">
        <v>38</v>
      </c>
      <c r="C163" s="1" t="s">
        <v>719</v>
      </c>
      <c r="D163" s="1" t="s">
        <v>725</v>
      </c>
      <c r="E163" s="1" t="s">
        <v>726</v>
      </c>
      <c r="F163" s="1" t="s">
        <v>727</v>
      </c>
      <c r="G163" s="1" t="s">
        <v>728</v>
      </c>
      <c r="H163" s="1" t="s">
        <v>452</v>
      </c>
      <c r="I163" s="1"/>
      <c r="J163" s="1"/>
      <c r="K163" s="1"/>
      <c r="L163" s="1" t="s">
        <v>228</v>
      </c>
      <c r="M163" s="1" t="s">
        <v>215</v>
      </c>
      <c r="N163" s="1" t="s">
        <v>48</v>
      </c>
      <c r="O163" s="1"/>
      <c r="P163" s="1"/>
      <c r="Q163" s="1"/>
      <c r="R163" s="1">
        <v>2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">
        <v>5076.9554285714285</v>
      </c>
      <c r="AD163" s="2">
        <v>8425.1200000000008</v>
      </c>
      <c r="AE163" s="1"/>
      <c r="AF163" s="1"/>
      <c r="AG163" s="1"/>
      <c r="AH163" s="4" t="s">
        <v>564</v>
      </c>
      <c r="AI163" s="1"/>
      <c r="AJ163" s="1"/>
      <c r="AK163" s="1"/>
      <c r="AL163" s="1"/>
      <c r="AM163" s="1"/>
    </row>
    <row r="164" spans="1:42" customFormat="1" ht="15" hidden="1" x14ac:dyDescent="0.25">
      <c r="A164" s="1"/>
      <c r="B164" s="1" t="s">
        <v>38</v>
      </c>
      <c r="C164" s="1" t="s">
        <v>685</v>
      </c>
      <c r="D164" s="1" t="s">
        <v>729</v>
      </c>
      <c r="E164" s="1" t="s">
        <v>404</v>
      </c>
      <c r="F164" s="1" t="s">
        <v>730</v>
      </c>
      <c r="G164" s="1" t="s">
        <v>416</v>
      </c>
      <c r="H164" s="1" t="s">
        <v>240</v>
      </c>
      <c r="I164" s="1"/>
      <c r="J164" s="1"/>
      <c r="K164" s="1"/>
      <c r="L164" s="1" t="s">
        <v>691</v>
      </c>
      <c r="M164" s="1" t="s">
        <v>57</v>
      </c>
      <c r="N164" s="1" t="s">
        <v>48</v>
      </c>
      <c r="O164" s="1"/>
      <c r="P164" s="1"/>
      <c r="Q164" s="1"/>
      <c r="R164" s="1">
        <v>2.5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">
        <v>6346.194285714284</v>
      </c>
      <c r="AD164" s="2">
        <v>10531.4</v>
      </c>
      <c r="AE164" s="1"/>
      <c r="AF164" s="1"/>
      <c r="AG164" s="1"/>
      <c r="AH164" s="4" t="s">
        <v>564</v>
      </c>
      <c r="AI164" s="1"/>
      <c r="AJ164" s="1"/>
      <c r="AK164" s="1"/>
      <c r="AL164" s="1"/>
      <c r="AM164" s="1"/>
    </row>
    <row r="165" spans="1:42" customFormat="1" ht="15" hidden="1" x14ac:dyDescent="0.25">
      <c r="A165" s="1"/>
      <c r="B165" s="1" t="s">
        <v>38</v>
      </c>
      <c r="C165" s="1" t="s">
        <v>685</v>
      </c>
      <c r="D165" s="1" t="s">
        <v>731</v>
      </c>
      <c r="E165" s="1" t="s">
        <v>732</v>
      </c>
      <c r="F165" s="1" t="s">
        <v>733</v>
      </c>
      <c r="G165" s="1" t="s">
        <v>154</v>
      </c>
      <c r="H165" s="1" t="s">
        <v>639</v>
      </c>
      <c r="I165" s="1"/>
      <c r="J165" s="1"/>
      <c r="K165" s="1"/>
      <c r="L165" s="1" t="s">
        <v>705</v>
      </c>
      <c r="M165" s="1" t="s">
        <v>57</v>
      </c>
      <c r="N165" s="1" t="s">
        <v>48</v>
      </c>
      <c r="O165" s="1"/>
      <c r="P165" s="1"/>
      <c r="Q165" s="1"/>
      <c r="R165" s="1">
        <v>2.5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">
        <v>6346.194285714284</v>
      </c>
      <c r="AD165" s="2">
        <v>10531.4</v>
      </c>
      <c r="AE165" s="1"/>
      <c r="AF165" s="1"/>
      <c r="AG165" s="1"/>
      <c r="AH165" s="4" t="s">
        <v>564</v>
      </c>
      <c r="AI165" s="1"/>
      <c r="AJ165" s="1"/>
      <c r="AK165" s="1"/>
      <c r="AL165" s="1"/>
      <c r="AM165" s="1"/>
    </row>
    <row r="166" spans="1:42" customFormat="1" ht="15" hidden="1" x14ac:dyDescent="0.25">
      <c r="A166" s="1"/>
      <c r="B166" s="1" t="s">
        <v>38</v>
      </c>
      <c r="C166" s="1" t="s">
        <v>685</v>
      </c>
      <c r="D166" s="1" t="s">
        <v>734</v>
      </c>
      <c r="E166" s="1" t="s">
        <v>735</v>
      </c>
      <c r="F166" s="1" t="s">
        <v>736</v>
      </c>
      <c r="G166" s="1" t="s">
        <v>174</v>
      </c>
      <c r="H166" s="1" t="s">
        <v>737</v>
      </c>
      <c r="I166" s="1"/>
      <c r="J166" s="1"/>
      <c r="K166" s="1"/>
      <c r="L166" s="1" t="s">
        <v>738</v>
      </c>
      <c r="M166" s="1" t="s">
        <v>57</v>
      </c>
      <c r="N166" s="1" t="s">
        <v>48</v>
      </c>
      <c r="O166" s="1"/>
      <c r="P166" s="1"/>
      <c r="Q166" s="1"/>
      <c r="R166" s="1">
        <v>5.7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">
        <v>14469.322971428568</v>
      </c>
      <c r="AD166" s="2">
        <v>24011.592000000001</v>
      </c>
      <c r="AE166" s="1"/>
      <c r="AF166" s="1"/>
      <c r="AG166" s="1"/>
      <c r="AH166" s="4" t="s">
        <v>564</v>
      </c>
      <c r="AI166" s="1"/>
      <c r="AJ166" s="1"/>
      <c r="AK166" s="1"/>
      <c r="AL166" s="1"/>
      <c r="AM166" s="1"/>
    </row>
    <row r="167" spans="1:42" customFormat="1" ht="15" hidden="1" x14ac:dyDescent="0.25">
      <c r="A167" s="1"/>
      <c r="B167" s="1" t="s">
        <v>38</v>
      </c>
      <c r="C167" s="1" t="s">
        <v>558</v>
      </c>
      <c r="D167" s="1" t="s">
        <v>739</v>
      </c>
      <c r="E167" s="1" t="s">
        <v>740</v>
      </c>
      <c r="F167" s="1" t="s">
        <v>328</v>
      </c>
      <c r="G167" s="1" t="s">
        <v>54</v>
      </c>
      <c r="H167" s="1" t="s">
        <v>741</v>
      </c>
      <c r="I167" s="1"/>
      <c r="J167" s="1"/>
      <c r="K167" s="1"/>
      <c r="L167" s="1" t="s">
        <v>622</v>
      </c>
      <c r="M167" s="1" t="s">
        <v>328</v>
      </c>
      <c r="N167" s="1" t="s">
        <v>48</v>
      </c>
      <c r="O167" s="1"/>
      <c r="P167" s="1"/>
      <c r="Q167" s="1"/>
      <c r="R167" s="1">
        <v>3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">
        <v>7615.4331428571422</v>
      </c>
      <c r="AD167" s="2">
        <v>12637.68</v>
      </c>
      <c r="AE167" s="1"/>
      <c r="AF167" s="1"/>
      <c r="AG167" s="1"/>
      <c r="AH167" s="4" t="s">
        <v>564</v>
      </c>
      <c r="AI167" s="1"/>
      <c r="AJ167" s="1"/>
      <c r="AK167" s="1"/>
      <c r="AL167" s="1"/>
      <c r="AM167" s="1"/>
      <c r="AP167" t="s">
        <v>120</v>
      </c>
    </row>
    <row r="168" spans="1:42" customFormat="1" ht="15" hidden="1" x14ac:dyDescent="0.25">
      <c r="A168" s="1"/>
      <c r="B168" s="1" t="s">
        <v>38</v>
      </c>
      <c r="C168" s="1" t="s">
        <v>719</v>
      </c>
      <c r="D168" s="1" t="s">
        <v>742</v>
      </c>
      <c r="E168" s="1" t="s">
        <v>743</v>
      </c>
      <c r="F168" s="1" t="s">
        <v>744</v>
      </c>
      <c r="G168" s="1" t="s">
        <v>452</v>
      </c>
      <c r="H168" s="1" t="s">
        <v>321</v>
      </c>
      <c r="I168" s="1"/>
      <c r="J168" s="1"/>
      <c r="K168" s="1"/>
      <c r="L168" s="1" t="s">
        <v>228</v>
      </c>
      <c r="M168" s="1" t="s">
        <v>215</v>
      </c>
      <c r="N168" s="1" t="s">
        <v>48</v>
      </c>
      <c r="O168" s="1"/>
      <c r="P168" s="1"/>
      <c r="Q168" s="1"/>
      <c r="R168" s="1">
        <v>4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">
        <v>10153.910857142857</v>
      </c>
      <c r="AD168" s="2">
        <v>16850.240000000002</v>
      </c>
      <c r="AE168" s="1"/>
      <c r="AF168" s="1"/>
      <c r="AG168" s="1"/>
      <c r="AH168" s="4" t="s">
        <v>564</v>
      </c>
      <c r="AI168" s="1"/>
      <c r="AJ168" s="1"/>
      <c r="AK168" s="1"/>
      <c r="AL168" s="1"/>
      <c r="AM168" s="1"/>
    </row>
    <row r="169" spans="1:42" customFormat="1" ht="15" hidden="1" x14ac:dyDescent="0.25">
      <c r="A169" s="1"/>
      <c r="B169" s="1" t="s">
        <v>38</v>
      </c>
      <c r="C169" s="1" t="s">
        <v>719</v>
      </c>
      <c r="D169" s="1" t="s">
        <v>745</v>
      </c>
      <c r="E169" s="1" t="s">
        <v>746</v>
      </c>
      <c r="F169" s="1" t="s">
        <v>747</v>
      </c>
      <c r="G169" s="1" t="s">
        <v>748</v>
      </c>
      <c r="H169" s="1" t="s">
        <v>749</v>
      </c>
      <c r="I169" s="1"/>
      <c r="J169" s="1"/>
      <c r="K169" s="1"/>
      <c r="L169" s="1" t="s">
        <v>228</v>
      </c>
      <c r="M169" s="1" t="s">
        <v>215</v>
      </c>
      <c r="N169" s="1" t="s">
        <v>48</v>
      </c>
      <c r="O169" s="1"/>
      <c r="P169" s="1"/>
      <c r="Q169" s="1"/>
      <c r="R169" s="1">
        <v>3.5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">
        <v>8884.6719999999987</v>
      </c>
      <c r="AD169" s="2">
        <v>14743.96</v>
      </c>
      <c r="AE169" s="1"/>
      <c r="AF169" s="1"/>
      <c r="AG169" s="1"/>
      <c r="AH169" s="4" t="s">
        <v>564</v>
      </c>
      <c r="AI169" s="1"/>
      <c r="AJ169" s="1"/>
      <c r="AK169" s="1"/>
      <c r="AL169" s="1"/>
      <c r="AM169" s="1"/>
    </row>
    <row r="170" spans="1:42" customFormat="1" ht="15" hidden="1" x14ac:dyDescent="0.25">
      <c r="A170" s="1"/>
      <c r="B170" s="1" t="s">
        <v>38</v>
      </c>
      <c r="C170" s="1" t="s">
        <v>719</v>
      </c>
      <c r="D170" s="1" t="s">
        <v>750</v>
      </c>
      <c r="E170" s="1" t="s">
        <v>751</v>
      </c>
      <c r="F170" s="1" t="s">
        <v>244</v>
      </c>
      <c r="G170" s="1" t="s">
        <v>240</v>
      </c>
      <c r="H170" s="1" t="s">
        <v>393</v>
      </c>
      <c r="I170" s="1"/>
      <c r="J170" s="1"/>
      <c r="K170" s="1"/>
      <c r="L170" s="1" t="s">
        <v>228</v>
      </c>
      <c r="M170" s="1" t="s">
        <v>215</v>
      </c>
      <c r="N170" s="1" t="s">
        <v>48</v>
      </c>
      <c r="O170" s="1"/>
      <c r="P170" s="1"/>
      <c r="Q170" s="1"/>
      <c r="R170" s="1">
        <v>3.5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2">
        <v>8884.6719999999987</v>
      </c>
      <c r="AD170" s="2">
        <v>14743.96</v>
      </c>
      <c r="AE170" s="1"/>
      <c r="AF170" s="1"/>
      <c r="AG170" s="1"/>
      <c r="AH170" s="4" t="s">
        <v>564</v>
      </c>
      <c r="AI170" s="1"/>
      <c r="AJ170" s="1"/>
      <c r="AK170" s="1"/>
      <c r="AL170" s="1"/>
      <c r="AM170" s="1"/>
    </row>
    <row r="171" spans="1:42" customFormat="1" ht="15" hidden="1" x14ac:dyDescent="0.25">
      <c r="A171" s="1"/>
      <c r="B171" s="1" t="s">
        <v>38</v>
      </c>
      <c r="C171" s="1" t="s">
        <v>685</v>
      </c>
      <c r="D171" s="1" t="s">
        <v>752</v>
      </c>
      <c r="E171" s="1" t="s">
        <v>753</v>
      </c>
      <c r="F171" s="1" t="s">
        <v>754</v>
      </c>
      <c r="G171" s="1" t="s">
        <v>77</v>
      </c>
      <c r="H171" s="1" t="s">
        <v>174</v>
      </c>
      <c r="I171" s="1"/>
      <c r="J171" s="1"/>
      <c r="K171" s="1"/>
      <c r="L171" s="1" t="s">
        <v>738</v>
      </c>
      <c r="M171" s="1" t="s">
        <v>57</v>
      </c>
      <c r="N171" s="1" t="s">
        <v>48</v>
      </c>
      <c r="O171" s="1"/>
      <c r="P171" s="1"/>
      <c r="Q171" s="1"/>
      <c r="R171" s="1">
        <v>3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2">
        <v>7615.4331428571422</v>
      </c>
      <c r="AD171" s="2">
        <v>12637.68</v>
      </c>
      <c r="AE171" s="1"/>
      <c r="AF171" s="1"/>
      <c r="AG171" s="1"/>
      <c r="AH171" s="4" t="s">
        <v>564</v>
      </c>
      <c r="AI171" s="1"/>
      <c r="AJ171" s="1"/>
      <c r="AK171" s="1"/>
      <c r="AL171" s="1"/>
      <c r="AM171" s="1"/>
    </row>
    <row r="172" spans="1:42" customFormat="1" ht="15" hidden="1" x14ac:dyDescent="0.25">
      <c r="A172" s="1"/>
      <c r="B172" s="1" t="s">
        <v>38</v>
      </c>
      <c r="C172" s="1" t="s">
        <v>719</v>
      </c>
      <c r="D172" s="1" t="s">
        <v>755</v>
      </c>
      <c r="E172" s="1" t="s">
        <v>756</v>
      </c>
      <c r="F172" s="1" t="s">
        <v>757</v>
      </c>
      <c r="G172" s="1" t="s">
        <v>205</v>
      </c>
      <c r="H172" s="1" t="s">
        <v>294</v>
      </c>
      <c r="I172" s="1"/>
      <c r="J172" s="1"/>
      <c r="K172" s="1"/>
      <c r="L172" s="1" t="s">
        <v>228</v>
      </c>
      <c r="M172" s="1" t="s">
        <v>215</v>
      </c>
      <c r="N172" s="1" t="s">
        <v>48</v>
      </c>
      <c r="O172" s="1"/>
      <c r="P172" s="1"/>
      <c r="Q172" s="1"/>
      <c r="R172" s="1">
        <v>5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2">
        <v>12692.388571428568</v>
      </c>
      <c r="AD172" s="2">
        <v>21062.799999999999</v>
      </c>
      <c r="AE172" s="1"/>
      <c r="AF172" s="1"/>
      <c r="AG172" s="1"/>
      <c r="AH172" s="4" t="s">
        <v>564</v>
      </c>
      <c r="AI172" s="1"/>
      <c r="AJ172" s="1"/>
      <c r="AK172" s="1"/>
      <c r="AL172" s="1"/>
      <c r="AM172" s="1"/>
    </row>
    <row r="173" spans="1:42" customFormat="1" ht="15" hidden="1" x14ac:dyDescent="0.25">
      <c r="A173" s="1"/>
      <c r="B173" s="1" t="s">
        <v>38</v>
      </c>
      <c r="C173" s="1" t="s">
        <v>719</v>
      </c>
      <c r="D173" s="1" t="s">
        <v>758</v>
      </c>
      <c r="E173" s="1" t="s">
        <v>335</v>
      </c>
      <c r="F173" s="1" t="s">
        <v>759</v>
      </c>
      <c r="G173" s="1" t="s">
        <v>219</v>
      </c>
      <c r="H173" s="1" t="s">
        <v>760</v>
      </c>
      <c r="I173" s="1"/>
      <c r="J173" s="1"/>
      <c r="K173" s="1"/>
      <c r="L173" s="1" t="s">
        <v>228</v>
      </c>
      <c r="M173" s="1" t="s">
        <v>215</v>
      </c>
      <c r="N173" s="1" t="s">
        <v>48</v>
      </c>
      <c r="O173" s="1"/>
      <c r="P173" s="1"/>
      <c r="Q173" s="1"/>
      <c r="R173" s="1">
        <v>4.8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2">
        <v>12184.693028571426</v>
      </c>
      <c r="AD173" s="2">
        <v>20220.288</v>
      </c>
      <c r="AE173" s="1"/>
      <c r="AF173" s="1"/>
      <c r="AG173" s="1"/>
      <c r="AH173" s="4" t="s">
        <v>564</v>
      </c>
      <c r="AI173" s="1"/>
      <c r="AJ173" s="1"/>
      <c r="AK173" s="1"/>
      <c r="AL173" s="1"/>
      <c r="AM173" s="1"/>
    </row>
    <row r="174" spans="1:42" ht="18.75" x14ac:dyDescent="0.3">
      <c r="A174" s="1"/>
      <c r="B174" s="1" t="s">
        <v>38</v>
      </c>
      <c r="C174" s="92" t="s">
        <v>72</v>
      </c>
      <c r="D174" s="134" t="s">
        <v>1098</v>
      </c>
      <c r="E174" s="194" t="s">
        <v>767</v>
      </c>
      <c r="F174" s="94" t="s">
        <v>244</v>
      </c>
      <c r="G174" s="161" t="s">
        <v>348</v>
      </c>
      <c r="H174" s="161" t="s">
        <v>236</v>
      </c>
      <c r="I174" s="107" t="s">
        <v>45</v>
      </c>
      <c r="J174" s="162">
        <v>1101048230</v>
      </c>
      <c r="K174" s="108">
        <v>3203142205</v>
      </c>
      <c r="L174" s="107" t="s">
        <v>78</v>
      </c>
      <c r="M174" s="161" t="s">
        <v>119</v>
      </c>
      <c r="N174" s="107" t="s">
        <v>48</v>
      </c>
      <c r="O174" s="7">
        <v>1</v>
      </c>
      <c r="P174" s="7">
        <v>4</v>
      </c>
      <c r="Q174" s="107">
        <v>4.0199999999999996</v>
      </c>
      <c r="R174" s="109">
        <v>4</v>
      </c>
      <c r="S174" s="9">
        <v>1735</v>
      </c>
      <c r="T174" s="9">
        <v>6.4532999999999996</v>
      </c>
      <c r="U174" s="9">
        <v>-73.183599999999998</v>
      </c>
      <c r="V174" s="136">
        <f>AC174-W174-X174-Y174-Z174-AA174-AB174</f>
        <v>7580</v>
      </c>
      <c r="W174" s="136">
        <v>600</v>
      </c>
      <c r="X174" s="136">
        <v>600</v>
      </c>
      <c r="Y174" s="136"/>
      <c r="Z174" s="136"/>
      <c r="AA174" s="136"/>
      <c r="AB174" s="163"/>
      <c r="AC174" s="164">
        <v>8780</v>
      </c>
      <c r="AD174" s="22"/>
      <c r="AE174" s="1">
        <v>20500</v>
      </c>
      <c r="AF174" s="7">
        <v>0</v>
      </c>
      <c r="AG174" s="7">
        <v>0</v>
      </c>
      <c r="AH174" s="92" t="s">
        <v>549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</row>
    <row r="175" spans="1:42" customFormat="1" ht="15" hidden="1" x14ac:dyDescent="0.25">
      <c r="A175" s="1"/>
      <c r="B175" s="1" t="s">
        <v>38</v>
      </c>
      <c r="C175" s="1" t="s">
        <v>719</v>
      </c>
      <c r="D175" s="1" t="s">
        <v>763</v>
      </c>
      <c r="E175" s="1" t="s">
        <v>764</v>
      </c>
      <c r="F175" s="1" t="s">
        <v>650</v>
      </c>
      <c r="G175" s="1" t="s">
        <v>77</v>
      </c>
      <c r="H175" s="1" t="s">
        <v>765</v>
      </c>
      <c r="I175" s="1"/>
      <c r="J175" s="1"/>
      <c r="K175" s="1"/>
      <c r="L175" s="1" t="s">
        <v>228</v>
      </c>
      <c r="M175" s="1" t="s">
        <v>215</v>
      </c>
      <c r="N175" s="1" t="s">
        <v>48</v>
      </c>
      <c r="O175" s="1"/>
      <c r="P175" s="1"/>
      <c r="Q175" s="1"/>
      <c r="R175" s="1">
        <v>5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2">
        <v>12692.388571428568</v>
      </c>
      <c r="AD175" s="2">
        <v>21062.799999999999</v>
      </c>
      <c r="AE175" s="1"/>
      <c r="AF175" s="1"/>
      <c r="AG175" s="1"/>
      <c r="AH175" s="4" t="s">
        <v>564</v>
      </c>
      <c r="AI175" s="1"/>
      <c r="AJ175" s="1"/>
      <c r="AK175" s="1"/>
      <c r="AL175" s="1"/>
      <c r="AM175" s="1"/>
    </row>
    <row r="176" spans="1:42" customFormat="1" ht="15" hidden="1" x14ac:dyDescent="0.25">
      <c r="A176" s="1"/>
      <c r="B176" s="1" t="s">
        <v>38</v>
      </c>
      <c r="C176" s="1" t="s">
        <v>719</v>
      </c>
      <c r="D176" s="1" t="s">
        <v>766</v>
      </c>
      <c r="E176" s="1" t="s">
        <v>767</v>
      </c>
      <c r="F176" s="1" t="s">
        <v>768</v>
      </c>
      <c r="G176" s="1" t="s">
        <v>769</v>
      </c>
      <c r="H176" s="1" t="s">
        <v>245</v>
      </c>
      <c r="I176" s="1"/>
      <c r="J176" s="1"/>
      <c r="K176" s="1"/>
      <c r="L176" s="1" t="s">
        <v>228</v>
      </c>
      <c r="M176" s="1" t="s">
        <v>215</v>
      </c>
      <c r="N176" s="1" t="s">
        <v>48</v>
      </c>
      <c r="O176" s="1"/>
      <c r="P176" s="1"/>
      <c r="Q176" s="1"/>
      <c r="R176" s="1">
        <v>5.5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2">
        <v>13961.627428571428</v>
      </c>
      <c r="AD176" s="2">
        <v>23169.08</v>
      </c>
      <c r="AE176" s="1"/>
      <c r="AF176" s="1"/>
      <c r="AG176" s="1"/>
      <c r="AH176" s="4" t="s">
        <v>564</v>
      </c>
      <c r="AI176" s="1"/>
      <c r="AJ176" s="1"/>
      <c r="AK176" s="1"/>
      <c r="AL176" s="1"/>
      <c r="AM176" s="1"/>
    </row>
    <row r="177" spans="1:42" customFormat="1" ht="15" hidden="1" x14ac:dyDescent="0.25">
      <c r="A177" s="1"/>
      <c r="B177" s="1" t="s">
        <v>38</v>
      </c>
      <c r="C177" s="1" t="s">
        <v>719</v>
      </c>
      <c r="D177" s="1" t="s">
        <v>770</v>
      </c>
      <c r="E177" s="1" t="s">
        <v>771</v>
      </c>
      <c r="F177" s="1" t="s">
        <v>772</v>
      </c>
      <c r="G177" s="1" t="s">
        <v>773</v>
      </c>
      <c r="H177" s="1" t="s">
        <v>491</v>
      </c>
      <c r="I177" s="1"/>
      <c r="J177" s="1"/>
      <c r="K177" s="1"/>
      <c r="L177" s="1" t="s">
        <v>420</v>
      </c>
      <c r="M177" s="1" t="s">
        <v>215</v>
      </c>
      <c r="N177" s="1" t="s">
        <v>48</v>
      </c>
      <c r="O177" s="1"/>
      <c r="P177" s="1"/>
      <c r="Q177" s="1"/>
      <c r="R177" s="1">
        <v>5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2">
        <v>12692.388571428568</v>
      </c>
      <c r="AD177" s="2">
        <v>21062.799999999999</v>
      </c>
      <c r="AE177" s="1"/>
      <c r="AF177" s="1"/>
      <c r="AG177" s="1"/>
      <c r="AH177" s="4" t="s">
        <v>564</v>
      </c>
      <c r="AI177" s="1"/>
      <c r="AJ177" s="1"/>
      <c r="AK177" s="1"/>
      <c r="AL177" s="1"/>
      <c r="AM177" s="1"/>
    </row>
    <row r="178" spans="1:42" customFormat="1" ht="15" hidden="1" x14ac:dyDescent="0.25">
      <c r="A178" s="1"/>
      <c r="B178" s="1" t="s">
        <v>38</v>
      </c>
      <c r="C178" s="1" t="s">
        <v>95</v>
      </c>
      <c r="D178" s="1" t="s">
        <v>774</v>
      </c>
      <c r="E178" s="1" t="s">
        <v>775</v>
      </c>
      <c r="F178" s="1" t="s">
        <v>776</v>
      </c>
      <c r="G178" s="1" t="s">
        <v>651</v>
      </c>
      <c r="H178" s="1" t="s">
        <v>777</v>
      </c>
      <c r="I178" s="1"/>
      <c r="J178" s="1"/>
      <c r="K178" s="1"/>
      <c r="L178" s="1" t="s">
        <v>563</v>
      </c>
      <c r="M178" s="1" t="s">
        <v>328</v>
      </c>
      <c r="N178" s="1" t="s">
        <v>48</v>
      </c>
      <c r="O178" s="1"/>
      <c r="P178" s="1"/>
      <c r="Q178" s="1"/>
      <c r="R178" s="1">
        <v>6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2">
        <v>15230.866285714284</v>
      </c>
      <c r="AD178" s="2">
        <v>25275.360000000001</v>
      </c>
      <c r="AE178" s="1"/>
      <c r="AF178" s="1"/>
      <c r="AG178" s="1"/>
      <c r="AH178" s="4" t="s">
        <v>564</v>
      </c>
      <c r="AI178" s="1"/>
      <c r="AJ178" s="1"/>
      <c r="AK178" s="1"/>
      <c r="AL178" s="1"/>
      <c r="AM178" s="1"/>
    </row>
    <row r="179" spans="1:42" customFormat="1" ht="15" hidden="1" x14ac:dyDescent="0.25">
      <c r="A179" s="1"/>
      <c r="B179" s="1" t="s">
        <v>38</v>
      </c>
      <c r="C179" s="1" t="s">
        <v>685</v>
      </c>
      <c r="D179" s="1" t="s">
        <v>778</v>
      </c>
      <c r="E179" s="1" t="s">
        <v>779</v>
      </c>
      <c r="F179" s="1" t="s">
        <v>584</v>
      </c>
      <c r="G179" s="1" t="s">
        <v>780</v>
      </c>
      <c r="H179" s="1" t="s">
        <v>77</v>
      </c>
      <c r="I179" s="1"/>
      <c r="J179" s="1"/>
      <c r="K179" s="1"/>
      <c r="L179" s="1" t="s">
        <v>781</v>
      </c>
      <c r="M179" s="1" t="s">
        <v>149</v>
      </c>
      <c r="N179" s="1" t="s">
        <v>150</v>
      </c>
      <c r="O179" s="1"/>
      <c r="P179" s="1"/>
      <c r="Q179" s="1"/>
      <c r="R179" s="1">
        <v>8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2">
        <v>20307.821714285714</v>
      </c>
      <c r="AD179" s="2">
        <v>33700.480000000003</v>
      </c>
      <c r="AE179" s="1"/>
      <c r="AF179" s="1"/>
      <c r="AG179" s="1"/>
      <c r="AH179" s="4" t="s">
        <v>564</v>
      </c>
      <c r="AI179" s="1"/>
      <c r="AJ179" s="1"/>
      <c r="AK179" s="1"/>
      <c r="AL179" s="1"/>
      <c r="AM179" s="1"/>
    </row>
    <row r="180" spans="1:42" ht="18.75" x14ac:dyDescent="0.3">
      <c r="A180" s="1"/>
      <c r="B180" s="1" t="s">
        <v>38</v>
      </c>
      <c r="C180" s="92" t="s">
        <v>72</v>
      </c>
      <c r="D180" s="134" t="s">
        <v>1211</v>
      </c>
      <c r="E180" s="188" t="s">
        <v>1212</v>
      </c>
      <c r="F180" s="94" t="s">
        <v>1213</v>
      </c>
      <c r="G180" s="94" t="s">
        <v>348</v>
      </c>
      <c r="H180" s="94" t="s">
        <v>524</v>
      </c>
      <c r="I180" s="92" t="s">
        <v>195</v>
      </c>
      <c r="J180" s="135">
        <v>28468844</v>
      </c>
      <c r="K180" s="97">
        <v>3184378144</v>
      </c>
      <c r="L180" s="92" t="s">
        <v>1214</v>
      </c>
      <c r="M180" s="94" t="s">
        <v>94</v>
      </c>
      <c r="N180" s="92" t="s">
        <v>48</v>
      </c>
      <c r="O180" s="4">
        <v>0</v>
      </c>
      <c r="P180" s="4">
        <v>7</v>
      </c>
      <c r="Q180" s="92">
        <v>4</v>
      </c>
      <c r="R180" s="99">
        <v>2</v>
      </c>
      <c r="S180" s="6">
        <v>1492</v>
      </c>
      <c r="T180" s="6">
        <v>6.4570999999999996</v>
      </c>
      <c r="U180" s="6">
        <v>-73.090299999999999</v>
      </c>
      <c r="V180" s="136">
        <f>AC180-W180-X180-Y180-Z180-AA180-AB180</f>
        <v>3053</v>
      </c>
      <c r="W180" s="136">
        <v>398</v>
      </c>
      <c r="X180" s="136">
        <v>549</v>
      </c>
      <c r="Y180" s="136"/>
      <c r="Z180" s="136"/>
      <c r="AA180" s="136"/>
      <c r="AB180" s="137"/>
      <c r="AC180" s="138">
        <v>4000</v>
      </c>
      <c r="AD180" s="13"/>
      <c r="AE180" s="14">
        <v>11500</v>
      </c>
      <c r="AF180" s="4">
        <v>0</v>
      </c>
      <c r="AG180" s="4">
        <v>0</v>
      </c>
      <c r="AH180" s="92" t="s">
        <v>549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</row>
    <row r="181" spans="1:42" ht="18.75" x14ac:dyDescent="0.3">
      <c r="A181" s="1"/>
      <c r="B181" s="1" t="s">
        <v>38</v>
      </c>
      <c r="C181" s="92" t="s">
        <v>72</v>
      </c>
      <c r="D181" s="134" t="s">
        <v>1215</v>
      </c>
      <c r="E181" s="94" t="s">
        <v>420</v>
      </c>
      <c r="F181" s="94" t="s">
        <v>1101</v>
      </c>
      <c r="G181" s="94" t="s">
        <v>348</v>
      </c>
      <c r="H181" s="94" t="s">
        <v>524</v>
      </c>
      <c r="I181" s="92" t="s">
        <v>45</v>
      </c>
      <c r="J181" s="135">
        <v>5783962</v>
      </c>
      <c r="K181" s="97">
        <v>3173293404</v>
      </c>
      <c r="L181" s="92" t="s">
        <v>1214</v>
      </c>
      <c r="M181" s="94" t="s">
        <v>94</v>
      </c>
      <c r="N181" s="92" t="s">
        <v>48</v>
      </c>
      <c r="O181" s="4">
        <v>0</v>
      </c>
      <c r="P181" s="4">
        <v>7</v>
      </c>
      <c r="Q181" s="92">
        <v>21</v>
      </c>
      <c r="R181" s="99">
        <v>6</v>
      </c>
      <c r="S181" s="6">
        <v>1500</v>
      </c>
      <c r="T181" s="6">
        <v>6.4637000000000002</v>
      </c>
      <c r="U181" s="6">
        <v>-73.091999999999999</v>
      </c>
      <c r="V181" s="136">
        <f>AC181-W181-X181-Y181-Z181-AA181-AB181</f>
        <v>7332</v>
      </c>
      <c r="W181" s="136">
        <v>578</v>
      </c>
      <c r="X181" s="136">
        <v>590</v>
      </c>
      <c r="Y181" s="136"/>
      <c r="Z181" s="136"/>
      <c r="AA181" s="136"/>
      <c r="AB181" s="137"/>
      <c r="AC181" s="138">
        <v>8500</v>
      </c>
      <c r="AD181" s="13"/>
      <c r="AE181" s="14">
        <v>38461</v>
      </c>
      <c r="AF181" s="4">
        <v>0</v>
      </c>
      <c r="AG181" s="4">
        <v>0</v>
      </c>
      <c r="AH181" s="92" t="s">
        <v>549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</row>
    <row r="182" spans="1:42" ht="18.75" x14ac:dyDescent="0.3">
      <c r="A182" s="1"/>
      <c r="B182" s="1" t="s">
        <v>38</v>
      </c>
      <c r="C182" s="92" t="s">
        <v>72</v>
      </c>
      <c r="D182" s="134" t="s">
        <v>1245</v>
      </c>
      <c r="E182" s="134" t="s">
        <v>1246</v>
      </c>
      <c r="F182" s="134" t="s">
        <v>653</v>
      </c>
      <c r="G182" s="134" t="s">
        <v>348</v>
      </c>
      <c r="H182" s="134" t="s">
        <v>348</v>
      </c>
      <c r="I182" s="95"/>
      <c r="J182" s="134">
        <v>91069616</v>
      </c>
      <c r="K182" s="93">
        <v>3134964541</v>
      </c>
      <c r="L182" s="93" t="s">
        <v>276</v>
      </c>
      <c r="M182" s="134" t="s">
        <v>65</v>
      </c>
      <c r="N182" s="110" t="s">
        <v>48</v>
      </c>
      <c r="O182" s="1"/>
      <c r="P182" s="1"/>
      <c r="Q182" s="93">
        <v>60</v>
      </c>
      <c r="R182" s="93">
        <v>32</v>
      </c>
      <c r="S182" s="1"/>
      <c r="T182" s="1"/>
      <c r="U182" s="1"/>
      <c r="V182" s="136">
        <f>AC182-W182-X182-Y182-Z182-AA182-AB182</f>
        <v>52230</v>
      </c>
      <c r="W182" s="136">
        <v>570</v>
      </c>
      <c r="X182" s="136"/>
      <c r="Y182" s="136"/>
      <c r="Z182" s="136"/>
      <c r="AA182" s="136"/>
      <c r="AB182" s="44"/>
      <c r="AC182" s="98">
        <f>+R182*1650</f>
        <v>52800</v>
      </c>
      <c r="AD182" s="1"/>
      <c r="AE182" s="1"/>
      <c r="AF182" s="1"/>
      <c r="AG182" s="1"/>
      <c r="AH182" s="95" t="s">
        <v>985</v>
      </c>
      <c r="AI182" s="1"/>
      <c r="AJ182" s="1"/>
      <c r="AK182" s="1"/>
      <c r="AL182" s="1"/>
      <c r="AM182" s="1"/>
    </row>
    <row r="183" spans="1:42" ht="18.75" x14ac:dyDescent="0.3">
      <c r="A183" s="1"/>
      <c r="B183" s="1" t="s">
        <v>38</v>
      </c>
      <c r="C183" s="92" t="s">
        <v>72</v>
      </c>
      <c r="D183" s="134" t="s">
        <v>978</v>
      </c>
      <c r="E183" s="94" t="s">
        <v>979</v>
      </c>
      <c r="F183" s="94" t="s">
        <v>381</v>
      </c>
      <c r="G183" s="94" t="s">
        <v>980</v>
      </c>
      <c r="H183" s="94" t="s">
        <v>211</v>
      </c>
      <c r="I183" s="92" t="s">
        <v>45</v>
      </c>
      <c r="J183" s="135">
        <v>5784351</v>
      </c>
      <c r="K183" s="97">
        <v>3125318094</v>
      </c>
      <c r="L183" s="92" t="s">
        <v>981</v>
      </c>
      <c r="M183" s="94" t="s">
        <v>94</v>
      </c>
      <c r="N183" s="92" t="s">
        <v>48</v>
      </c>
      <c r="O183" s="4">
        <v>0.03</v>
      </c>
      <c r="P183" s="4">
        <v>10</v>
      </c>
      <c r="Q183" s="92">
        <v>8.93</v>
      </c>
      <c r="R183" s="99">
        <v>4</v>
      </c>
      <c r="S183" s="6">
        <v>1711</v>
      </c>
      <c r="T183" s="6">
        <v>6.4367999999999999</v>
      </c>
      <c r="U183" s="6">
        <v>-74.084299999999999</v>
      </c>
      <c r="V183" s="136">
        <f>AC183-W183-X183-Y183-Z183-AA183-AB183</f>
        <v>4884</v>
      </c>
      <c r="W183" s="136">
        <v>577</v>
      </c>
      <c r="X183" s="136">
        <v>539</v>
      </c>
      <c r="Y183" s="136"/>
      <c r="Z183" s="136"/>
      <c r="AA183" s="136"/>
      <c r="AB183" s="137"/>
      <c r="AC183" s="138">
        <v>6000</v>
      </c>
      <c r="AD183" s="13"/>
      <c r="AE183" s="14">
        <v>19000</v>
      </c>
      <c r="AF183" s="4">
        <v>0</v>
      </c>
      <c r="AG183" s="4">
        <v>0</v>
      </c>
      <c r="AH183" s="92" t="s">
        <v>549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</row>
    <row r="184" spans="1:42" ht="18.75" x14ac:dyDescent="0.3">
      <c r="A184" s="1"/>
      <c r="B184" s="1" t="s">
        <v>38</v>
      </c>
      <c r="C184" s="92" t="s">
        <v>72</v>
      </c>
      <c r="D184" s="134" t="s">
        <v>88</v>
      </c>
      <c r="E184" s="98" t="s">
        <v>89</v>
      </c>
      <c r="F184" s="98" t="s">
        <v>90</v>
      </c>
      <c r="G184" s="98" t="s">
        <v>91</v>
      </c>
      <c r="H184" s="98" t="s">
        <v>92</v>
      </c>
      <c r="I184" s="95"/>
      <c r="J184" s="98">
        <v>5742478</v>
      </c>
      <c r="K184" s="95"/>
      <c r="L184" s="95" t="s">
        <v>93</v>
      </c>
      <c r="M184" s="98" t="s">
        <v>94</v>
      </c>
      <c r="N184" s="95" t="s">
        <v>48</v>
      </c>
      <c r="O184" s="1"/>
      <c r="P184" s="1"/>
      <c r="Q184" s="95">
        <v>4</v>
      </c>
      <c r="R184" s="95">
        <v>1</v>
      </c>
      <c r="S184" s="1"/>
      <c r="T184" s="1"/>
      <c r="U184" s="1"/>
      <c r="V184" s="136">
        <f>AC184-W184-X184-Y184-Z184-AA184-AB184</f>
        <v>1137.5807622504535</v>
      </c>
      <c r="W184" s="136">
        <v>543</v>
      </c>
      <c r="X184" s="136"/>
      <c r="Y184" s="136"/>
      <c r="Z184" s="136"/>
      <c r="AA184" s="136"/>
      <c r="AB184" s="44"/>
      <c r="AC184" s="159">
        <f>(3704/2.204)*R184</f>
        <v>1680.5807622504535</v>
      </c>
      <c r="AD184" s="58">
        <v>5000</v>
      </c>
      <c r="AE184" s="1"/>
      <c r="AF184" s="1"/>
      <c r="AG184" s="1"/>
      <c r="AH184" s="95" t="s">
        <v>49</v>
      </c>
      <c r="AI184" s="1"/>
      <c r="AJ184" s="1"/>
      <c r="AK184" s="1"/>
      <c r="AL184" s="1"/>
      <c r="AM184" s="1"/>
      <c r="AN184" s="59">
        <f>23142*R184</f>
        <v>23142</v>
      </c>
      <c r="AO184" s="60">
        <f>3702.72+R184</f>
        <v>3703.72</v>
      </c>
    </row>
    <row r="185" spans="1:42" customFormat="1" ht="15" hidden="1" x14ac:dyDescent="0.25">
      <c r="A185" s="1"/>
      <c r="B185" s="1" t="s">
        <v>38</v>
      </c>
      <c r="C185" s="1" t="s">
        <v>558</v>
      </c>
      <c r="D185" s="1" t="s">
        <v>801</v>
      </c>
      <c r="E185" s="1" t="s">
        <v>802</v>
      </c>
      <c r="F185" s="1" t="s">
        <v>803</v>
      </c>
      <c r="G185" s="1" t="s">
        <v>131</v>
      </c>
      <c r="H185" s="1" t="s">
        <v>804</v>
      </c>
      <c r="I185" s="1"/>
      <c r="J185" s="1"/>
      <c r="K185" s="1"/>
      <c r="L185" s="1" t="s">
        <v>563</v>
      </c>
      <c r="M185" s="1" t="s">
        <v>328</v>
      </c>
      <c r="N185" s="1" t="s">
        <v>48</v>
      </c>
      <c r="O185" s="1"/>
      <c r="P185" s="1"/>
      <c r="Q185" s="1">
        <v>6.2</v>
      </c>
      <c r="R185" s="1">
        <v>6</v>
      </c>
      <c r="S185" s="1">
        <v>1709</v>
      </c>
      <c r="T185" s="1">
        <v>6.4230999999999998</v>
      </c>
      <c r="U185" s="1">
        <v>-73.223640000000003</v>
      </c>
      <c r="V185" s="1"/>
      <c r="W185" s="1"/>
      <c r="X185" s="1"/>
      <c r="Y185" s="1"/>
      <c r="Z185" s="1"/>
      <c r="AA185" s="1"/>
      <c r="AB185" s="1"/>
      <c r="AC185" s="2">
        <v>12500</v>
      </c>
      <c r="AD185" s="2">
        <v>25275.360000000001</v>
      </c>
      <c r="AE185" s="1"/>
      <c r="AF185" s="1"/>
      <c r="AG185" s="1"/>
      <c r="AH185" s="4" t="s">
        <v>564</v>
      </c>
      <c r="AI185" s="1"/>
      <c r="AJ185" s="1"/>
      <c r="AK185" s="1"/>
      <c r="AL185" s="1"/>
      <c r="AM185" s="1"/>
      <c r="AP185" s="86" t="s">
        <v>120</v>
      </c>
    </row>
    <row r="186" spans="1:42" customFormat="1" ht="15" hidden="1" x14ac:dyDescent="0.25">
      <c r="A186" s="1"/>
      <c r="B186" s="1" t="s">
        <v>38</v>
      </c>
      <c r="C186" s="1" t="s">
        <v>50</v>
      </c>
      <c r="D186" s="1" t="s">
        <v>805</v>
      </c>
      <c r="E186" s="1" t="s">
        <v>806</v>
      </c>
      <c r="F186" s="1" t="s">
        <v>807</v>
      </c>
      <c r="G186" s="1" t="s">
        <v>808</v>
      </c>
      <c r="H186" s="1" t="s">
        <v>723</v>
      </c>
      <c r="I186" s="1"/>
      <c r="J186" s="1"/>
      <c r="K186" s="1"/>
      <c r="L186" s="1" t="s">
        <v>809</v>
      </c>
      <c r="M186" s="1" t="s">
        <v>176</v>
      </c>
      <c r="N186" s="1" t="s">
        <v>48</v>
      </c>
      <c r="O186" s="1"/>
      <c r="P186" s="1"/>
      <c r="Q186" s="1"/>
      <c r="R186" s="1">
        <v>10</v>
      </c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2">
        <v>25384.777142857136</v>
      </c>
      <c r="AD186" s="2">
        <v>42125.599999999999</v>
      </c>
      <c r="AE186" s="1"/>
      <c r="AF186" s="1"/>
      <c r="AG186" s="1"/>
      <c r="AH186" s="4" t="s">
        <v>564</v>
      </c>
      <c r="AI186" s="1"/>
      <c r="AJ186" s="1"/>
      <c r="AK186" s="1"/>
      <c r="AL186" s="1"/>
      <c r="AM186" s="1"/>
    </row>
    <row r="187" spans="1:42" customFormat="1" ht="15" hidden="1" x14ac:dyDescent="0.25">
      <c r="A187" s="1"/>
      <c r="B187" s="1" t="s">
        <v>38</v>
      </c>
      <c r="C187" s="1" t="s">
        <v>324</v>
      </c>
      <c r="D187" s="1" t="s">
        <v>810</v>
      </c>
      <c r="E187" s="1" t="s">
        <v>811</v>
      </c>
      <c r="F187" s="1" t="s">
        <v>812</v>
      </c>
      <c r="G187" s="1" t="s">
        <v>813</v>
      </c>
      <c r="H187" s="1" t="s">
        <v>183</v>
      </c>
      <c r="I187" s="1"/>
      <c r="J187" s="1"/>
      <c r="K187" s="1"/>
      <c r="L187" s="1" t="s">
        <v>814</v>
      </c>
      <c r="M187" s="1" t="s">
        <v>328</v>
      </c>
      <c r="N187" s="1" t="s">
        <v>48</v>
      </c>
      <c r="O187" s="1"/>
      <c r="P187" s="1"/>
      <c r="Q187" s="1">
        <v>50</v>
      </c>
      <c r="R187" s="1">
        <v>8</v>
      </c>
      <c r="S187" s="1">
        <v>1654</v>
      </c>
      <c r="T187" s="1">
        <v>6.4288499999999997</v>
      </c>
      <c r="U187" s="1">
        <v>-73.206779999999995</v>
      </c>
      <c r="V187" s="1"/>
      <c r="W187" s="1"/>
      <c r="X187" s="1"/>
      <c r="Y187" s="1"/>
      <c r="Z187" s="1"/>
      <c r="AA187" s="1"/>
      <c r="AB187" s="1"/>
      <c r="AC187" s="2">
        <v>20307.821714285714</v>
      </c>
      <c r="AD187" s="2">
        <v>33700.480000000003</v>
      </c>
      <c r="AE187" s="1"/>
      <c r="AF187" s="1"/>
      <c r="AG187" s="1"/>
      <c r="AH187" s="4" t="s">
        <v>564</v>
      </c>
      <c r="AI187" s="1"/>
      <c r="AJ187" s="1"/>
      <c r="AK187" s="1"/>
      <c r="AL187" s="1"/>
      <c r="AM187" s="1"/>
      <c r="AP187" s="86" t="s">
        <v>120</v>
      </c>
    </row>
    <row r="188" spans="1:42" s="31" customFormat="1" ht="15" hidden="1" x14ac:dyDescent="0.25">
      <c r="A188" s="1"/>
      <c r="B188" s="1" t="s">
        <v>38</v>
      </c>
      <c r="C188" s="1" t="s">
        <v>558</v>
      </c>
      <c r="D188" s="1" t="s">
        <v>815</v>
      </c>
      <c r="E188" s="28" t="s">
        <v>335</v>
      </c>
      <c r="F188" s="28" t="s">
        <v>816</v>
      </c>
      <c r="G188" s="28" t="s">
        <v>294</v>
      </c>
      <c r="H188" s="28" t="s">
        <v>581</v>
      </c>
      <c r="I188" s="1"/>
      <c r="J188" s="1"/>
      <c r="K188" s="1"/>
      <c r="L188" s="1" t="s">
        <v>563</v>
      </c>
      <c r="M188" s="1" t="s">
        <v>328</v>
      </c>
      <c r="N188" s="1" t="s">
        <v>48</v>
      </c>
      <c r="O188" s="1"/>
      <c r="P188" s="1"/>
      <c r="Q188" s="28">
        <v>22</v>
      </c>
      <c r="R188" s="28">
        <v>21</v>
      </c>
      <c r="S188" s="28">
        <v>1735</v>
      </c>
      <c r="T188" s="28">
        <v>6.4303900000000001</v>
      </c>
      <c r="U188" s="28">
        <v>-73.216419999999999</v>
      </c>
      <c r="V188" s="28"/>
      <c r="W188" s="28"/>
      <c r="X188" s="28"/>
      <c r="Y188" s="28"/>
      <c r="Z188" s="28"/>
      <c r="AA188" s="28"/>
      <c r="AB188" s="28"/>
      <c r="AC188" s="29">
        <v>53308.031999999992</v>
      </c>
      <c r="AD188" s="29">
        <v>88463.76</v>
      </c>
      <c r="AE188" s="28"/>
      <c r="AF188" s="28"/>
      <c r="AG188" s="28"/>
      <c r="AH188" s="30" t="s">
        <v>564</v>
      </c>
      <c r="AI188" s="28"/>
      <c r="AJ188" s="28"/>
      <c r="AK188" s="28"/>
      <c r="AL188" s="28"/>
      <c r="AM188" s="28"/>
      <c r="AN188" s="31" t="s">
        <v>817</v>
      </c>
      <c r="AP188" s="86" t="s">
        <v>120</v>
      </c>
    </row>
    <row r="189" spans="1:42" customFormat="1" ht="15" hidden="1" x14ac:dyDescent="0.25">
      <c r="A189" s="1"/>
      <c r="B189" s="1" t="s">
        <v>38</v>
      </c>
      <c r="C189" s="1" t="s">
        <v>558</v>
      </c>
      <c r="D189" s="1" t="s">
        <v>818</v>
      </c>
      <c r="E189" s="1" t="s">
        <v>819</v>
      </c>
      <c r="F189" s="1" t="s">
        <v>820</v>
      </c>
      <c r="G189" s="1" t="s">
        <v>245</v>
      </c>
      <c r="H189" s="1" t="s">
        <v>821</v>
      </c>
      <c r="I189" s="1"/>
      <c r="J189" s="1"/>
      <c r="K189" s="1"/>
      <c r="L189" s="1" t="s">
        <v>563</v>
      </c>
      <c r="M189" s="1" t="s">
        <v>328</v>
      </c>
      <c r="N189" s="1" t="s">
        <v>48</v>
      </c>
      <c r="O189" s="1"/>
      <c r="P189" s="1"/>
      <c r="Q189" s="1">
        <v>8</v>
      </c>
      <c r="R189" s="1">
        <v>7</v>
      </c>
      <c r="S189" s="1">
        <v>1641</v>
      </c>
      <c r="T189" s="1">
        <v>6.42774</v>
      </c>
      <c r="U189" s="1">
        <v>-73.230140000000006</v>
      </c>
      <c r="V189" s="1"/>
      <c r="W189" s="1"/>
      <c r="X189" s="1"/>
      <c r="Y189" s="1"/>
      <c r="Z189" s="1"/>
      <c r="AA189" s="1"/>
      <c r="AB189" s="1"/>
      <c r="AC189" s="2">
        <v>11250</v>
      </c>
      <c r="AD189" s="2">
        <v>27381.64</v>
      </c>
      <c r="AE189" s="1"/>
      <c r="AF189" s="1"/>
      <c r="AG189" s="1"/>
      <c r="AH189" s="4" t="s">
        <v>564</v>
      </c>
      <c r="AI189" s="1"/>
      <c r="AJ189" s="1"/>
      <c r="AK189" s="1"/>
      <c r="AL189" s="1"/>
      <c r="AM189" s="1"/>
      <c r="AP189" s="86" t="s">
        <v>120</v>
      </c>
    </row>
    <row r="190" spans="1:42" customFormat="1" ht="15" hidden="1" x14ac:dyDescent="0.25">
      <c r="A190" s="1"/>
      <c r="B190" s="1" t="s">
        <v>38</v>
      </c>
      <c r="C190" s="1" t="s">
        <v>570</v>
      </c>
      <c r="D190" s="1" t="s">
        <v>822</v>
      </c>
      <c r="E190" s="1" t="s">
        <v>823</v>
      </c>
      <c r="F190" s="1" t="s">
        <v>824</v>
      </c>
      <c r="G190" s="1" t="s">
        <v>77</v>
      </c>
      <c r="H190" s="1"/>
      <c r="I190" s="1"/>
      <c r="J190" s="1"/>
      <c r="K190" s="1"/>
      <c r="L190" s="1" t="s">
        <v>590</v>
      </c>
      <c r="M190" s="1" t="s">
        <v>328</v>
      </c>
      <c r="N190" s="1" t="s">
        <v>48</v>
      </c>
      <c r="O190" s="1"/>
      <c r="P190" s="1"/>
      <c r="Q190" s="1"/>
      <c r="R190" s="1">
        <v>4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2">
        <v>10153.910857142857</v>
      </c>
      <c r="AD190" s="2">
        <v>16850.240000000002</v>
      </c>
      <c r="AE190" s="1"/>
      <c r="AF190" s="1"/>
      <c r="AG190" s="1"/>
      <c r="AH190" s="4" t="s">
        <v>564</v>
      </c>
      <c r="AI190" s="1"/>
      <c r="AJ190" s="1"/>
      <c r="AK190" s="1"/>
      <c r="AL190" s="1"/>
      <c r="AM190" s="1"/>
      <c r="AP190" t="s">
        <v>120</v>
      </c>
    </row>
    <row r="191" spans="1:42" customFormat="1" ht="15" hidden="1" x14ac:dyDescent="0.25">
      <c r="A191" s="1"/>
      <c r="B191" s="1" t="s">
        <v>38</v>
      </c>
      <c r="C191" s="1" t="s">
        <v>685</v>
      </c>
      <c r="D191" s="1" t="s">
        <v>825</v>
      </c>
      <c r="E191" s="1" t="s">
        <v>826</v>
      </c>
      <c r="F191" s="1" t="s">
        <v>827</v>
      </c>
      <c r="G191" s="1" t="s">
        <v>828</v>
      </c>
      <c r="H191" s="1" t="s">
        <v>542</v>
      </c>
      <c r="I191" s="1"/>
      <c r="J191" s="1"/>
      <c r="K191" s="1"/>
      <c r="L191" s="1" t="s">
        <v>829</v>
      </c>
      <c r="M191" s="1" t="s">
        <v>149</v>
      </c>
      <c r="N191" s="1" t="s">
        <v>150</v>
      </c>
      <c r="O191" s="1"/>
      <c r="P191" s="1"/>
      <c r="Q191" s="1"/>
      <c r="R191" s="1">
        <v>6</v>
      </c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">
        <v>15230.866285714284</v>
      </c>
      <c r="AD191" s="2">
        <v>25275.360000000001</v>
      </c>
      <c r="AE191" s="1"/>
      <c r="AF191" s="1"/>
      <c r="AG191" s="1"/>
      <c r="AH191" s="4" t="s">
        <v>564</v>
      </c>
      <c r="AI191" s="1"/>
      <c r="AJ191" s="1"/>
      <c r="AK191" s="1"/>
      <c r="AL191" s="1"/>
      <c r="AM191" s="1"/>
    </row>
    <row r="192" spans="1:42" customFormat="1" ht="15" hidden="1" x14ac:dyDescent="0.25">
      <c r="A192" s="1"/>
      <c r="B192" s="1" t="s">
        <v>38</v>
      </c>
      <c r="C192" s="1" t="s">
        <v>558</v>
      </c>
      <c r="D192" s="1" t="s">
        <v>830</v>
      </c>
      <c r="E192" s="1" t="s">
        <v>831</v>
      </c>
      <c r="F192" s="1" t="s">
        <v>704</v>
      </c>
      <c r="G192" s="1" t="s">
        <v>832</v>
      </c>
      <c r="H192" s="1" t="s">
        <v>410</v>
      </c>
      <c r="I192" s="1"/>
      <c r="J192" s="1"/>
      <c r="K192" s="1"/>
      <c r="L192" s="1" t="s">
        <v>814</v>
      </c>
      <c r="M192" s="1" t="s">
        <v>328</v>
      </c>
      <c r="N192" s="1" t="s">
        <v>48</v>
      </c>
      <c r="O192" s="1"/>
      <c r="P192" s="1"/>
      <c r="Q192" s="1">
        <v>7</v>
      </c>
      <c r="R192" s="1">
        <v>6.9</v>
      </c>
      <c r="S192" s="1">
        <v>1816</v>
      </c>
      <c r="T192" s="1">
        <v>6.4362199999999996</v>
      </c>
      <c r="U192" s="1">
        <v>-73.199129999999997</v>
      </c>
      <c r="V192" s="1"/>
      <c r="W192" s="1"/>
      <c r="X192" s="1"/>
      <c r="Y192" s="1"/>
      <c r="Z192" s="1"/>
      <c r="AA192" s="1"/>
      <c r="AB192" s="1"/>
      <c r="AC192" s="2">
        <v>15230.866285714284</v>
      </c>
      <c r="AD192" s="2">
        <v>25275.360000000001</v>
      </c>
      <c r="AE192" s="1"/>
      <c r="AF192" s="1"/>
      <c r="AG192" s="1"/>
      <c r="AH192" s="4" t="s">
        <v>564</v>
      </c>
      <c r="AI192" s="1"/>
      <c r="AJ192" s="1"/>
      <c r="AK192" s="1"/>
      <c r="AL192" s="1"/>
      <c r="AM192" s="1"/>
      <c r="AP192" s="86" t="s">
        <v>553</v>
      </c>
    </row>
    <row r="193" spans="1:42" customFormat="1" ht="15" hidden="1" x14ac:dyDescent="0.25">
      <c r="A193" s="1"/>
      <c r="B193" s="1" t="s">
        <v>38</v>
      </c>
      <c r="C193" s="1" t="s">
        <v>95</v>
      </c>
      <c r="D193" s="1" t="s">
        <v>833</v>
      </c>
      <c r="E193" s="1" t="s">
        <v>834</v>
      </c>
      <c r="F193" s="1" t="s">
        <v>835</v>
      </c>
      <c r="G193" s="1" t="s">
        <v>193</v>
      </c>
      <c r="H193" s="1" t="s">
        <v>836</v>
      </c>
      <c r="I193" s="1"/>
      <c r="J193" s="1"/>
      <c r="K193" s="1"/>
      <c r="L193" s="1" t="s">
        <v>78</v>
      </c>
      <c r="M193" s="1" t="s">
        <v>328</v>
      </c>
      <c r="N193" s="1" t="s">
        <v>48</v>
      </c>
      <c r="O193" s="1"/>
      <c r="P193" s="1"/>
      <c r="Q193" s="1"/>
      <c r="R193" s="1">
        <v>6</v>
      </c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2">
        <v>15230.866285714284</v>
      </c>
      <c r="AD193" s="2">
        <v>25275.360000000001</v>
      </c>
      <c r="AE193" s="1"/>
      <c r="AF193" s="1"/>
      <c r="AG193" s="1"/>
      <c r="AH193" s="4" t="s">
        <v>564</v>
      </c>
      <c r="AI193" s="1"/>
      <c r="AJ193" s="1"/>
      <c r="AK193" s="1"/>
      <c r="AL193" s="1"/>
      <c r="AM193" s="1"/>
      <c r="AP193" t="s">
        <v>553</v>
      </c>
    </row>
    <row r="194" spans="1:42" customFormat="1" ht="15" hidden="1" x14ac:dyDescent="0.25">
      <c r="A194" s="1"/>
      <c r="B194" s="1" t="s">
        <v>38</v>
      </c>
      <c r="C194" s="1" t="s">
        <v>570</v>
      </c>
      <c r="D194" s="1" t="s">
        <v>837</v>
      </c>
      <c r="E194" s="1" t="s">
        <v>838</v>
      </c>
      <c r="F194" s="1" t="s">
        <v>704</v>
      </c>
      <c r="G194" s="1" t="s">
        <v>193</v>
      </c>
      <c r="H194" s="1" t="s">
        <v>651</v>
      </c>
      <c r="I194" s="1"/>
      <c r="J194" s="1"/>
      <c r="K194" s="1"/>
      <c r="L194" s="1" t="s">
        <v>78</v>
      </c>
      <c r="M194" s="1" t="s">
        <v>328</v>
      </c>
      <c r="N194" s="1" t="s">
        <v>48</v>
      </c>
      <c r="O194" s="1"/>
      <c r="P194" s="1"/>
      <c r="Q194" s="1">
        <v>19</v>
      </c>
      <c r="R194" s="1">
        <v>18</v>
      </c>
      <c r="S194" s="1">
        <v>1767</v>
      </c>
      <c r="T194" s="1">
        <v>6.4664000000000001</v>
      </c>
      <c r="U194" s="1">
        <v>-73.201040000000006</v>
      </c>
      <c r="V194" s="1"/>
      <c r="W194" s="1"/>
      <c r="X194" s="1"/>
      <c r="Y194" s="1"/>
      <c r="Z194" s="1"/>
      <c r="AA194" s="1"/>
      <c r="AB194" s="1"/>
      <c r="AC194" s="2">
        <v>31250</v>
      </c>
      <c r="AD194" s="2">
        <v>57290.815999999999</v>
      </c>
      <c r="AE194" s="1"/>
      <c r="AF194" s="1"/>
      <c r="AG194" s="1"/>
      <c r="AH194" s="4" t="s">
        <v>564</v>
      </c>
      <c r="AI194" s="1"/>
      <c r="AJ194" s="1"/>
      <c r="AK194" s="1"/>
      <c r="AL194" s="1"/>
      <c r="AM194" s="1"/>
      <c r="AP194" s="86" t="s">
        <v>120</v>
      </c>
    </row>
    <row r="195" spans="1:42" customFormat="1" ht="15" hidden="1" x14ac:dyDescent="0.25">
      <c r="A195" s="1"/>
      <c r="B195" s="1" t="s">
        <v>38</v>
      </c>
      <c r="C195" s="1" t="s">
        <v>570</v>
      </c>
      <c r="D195" s="1" t="s">
        <v>839</v>
      </c>
      <c r="E195" s="1" t="s">
        <v>840</v>
      </c>
      <c r="F195" s="1" t="s">
        <v>841</v>
      </c>
      <c r="G195" s="1" t="s">
        <v>193</v>
      </c>
      <c r="H195" s="1" t="s">
        <v>416</v>
      </c>
      <c r="I195" s="1"/>
      <c r="J195" s="1"/>
      <c r="K195" s="1"/>
      <c r="L195" s="1" t="s">
        <v>563</v>
      </c>
      <c r="M195" s="1" t="s">
        <v>328</v>
      </c>
      <c r="N195" s="1" t="s">
        <v>48</v>
      </c>
      <c r="O195" s="1"/>
      <c r="P195" s="1"/>
      <c r="Q195" s="1">
        <v>7.5</v>
      </c>
      <c r="R195" s="1">
        <v>7</v>
      </c>
      <c r="S195" s="1">
        <v>1742</v>
      </c>
      <c r="T195" s="1">
        <v>6.4227699999999999</v>
      </c>
      <c r="U195" s="1">
        <v>-73.220860000000002</v>
      </c>
      <c r="V195" s="1"/>
      <c r="W195" s="1"/>
      <c r="X195" s="1"/>
      <c r="Y195" s="1"/>
      <c r="Z195" s="1"/>
      <c r="AA195" s="1"/>
      <c r="AB195" s="1"/>
      <c r="AC195" s="2">
        <v>16500.105142857101</v>
      </c>
      <c r="AD195" s="2">
        <v>27381.64</v>
      </c>
      <c r="AE195" s="1"/>
      <c r="AF195" s="1"/>
      <c r="AG195" s="1"/>
      <c r="AH195" s="4" t="s">
        <v>564</v>
      </c>
      <c r="AI195" s="1"/>
      <c r="AJ195" s="1"/>
      <c r="AK195" s="1"/>
      <c r="AL195" s="1"/>
      <c r="AM195" s="1"/>
      <c r="AP195" s="86" t="s">
        <v>120</v>
      </c>
    </row>
    <row r="196" spans="1:42" customFormat="1" ht="15" hidden="1" x14ac:dyDescent="0.25">
      <c r="A196" s="1"/>
      <c r="B196" s="1" t="s">
        <v>38</v>
      </c>
      <c r="C196" s="1" t="s">
        <v>50</v>
      </c>
      <c r="D196" s="1" t="s">
        <v>842</v>
      </c>
      <c r="E196" s="1" t="s">
        <v>843</v>
      </c>
      <c r="F196" s="1" t="s">
        <v>844</v>
      </c>
      <c r="G196" s="1" t="s">
        <v>845</v>
      </c>
      <c r="H196" s="1" t="s">
        <v>846</v>
      </c>
      <c r="I196" s="1"/>
      <c r="J196" s="1"/>
      <c r="K196" s="1"/>
      <c r="L196" s="1" t="s">
        <v>847</v>
      </c>
      <c r="M196" s="1" t="s">
        <v>848</v>
      </c>
      <c r="N196" s="1" t="s">
        <v>48</v>
      </c>
      <c r="O196" s="1"/>
      <c r="P196" s="1"/>
      <c r="Q196" s="1"/>
      <c r="R196" s="1">
        <v>3.8</v>
      </c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2">
        <v>9646.2153142857114</v>
      </c>
      <c r="AD196" s="2">
        <v>16007.727999999999</v>
      </c>
      <c r="AE196" s="1"/>
      <c r="AF196" s="1"/>
      <c r="AG196" s="1"/>
      <c r="AH196" s="4" t="s">
        <v>564</v>
      </c>
      <c r="AI196" s="1"/>
      <c r="AJ196" s="1"/>
      <c r="AK196" s="1"/>
      <c r="AL196" s="1"/>
      <c r="AM196" s="1"/>
    </row>
    <row r="197" spans="1:42" customFormat="1" ht="15" hidden="1" x14ac:dyDescent="0.25">
      <c r="A197" s="1"/>
      <c r="B197" s="1" t="s">
        <v>38</v>
      </c>
      <c r="C197" s="1" t="s">
        <v>95</v>
      </c>
      <c r="D197" s="1" t="s">
        <v>849</v>
      </c>
      <c r="E197" s="1" t="s">
        <v>850</v>
      </c>
      <c r="F197" s="1" t="s">
        <v>851</v>
      </c>
      <c r="G197" s="1" t="s">
        <v>852</v>
      </c>
      <c r="H197" s="1"/>
      <c r="I197" s="1"/>
      <c r="J197" s="1"/>
      <c r="K197" s="1"/>
      <c r="L197" s="1" t="s">
        <v>563</v>
      </c>
      <c r="M197" s="1" t="s">
        <v>328</v>
      </c>
      <c r="N197" s="1" t="s">
        <v>48</v>
      </c>
      <c r="O197" s="1"/>
      <c r="P197" s="1"/>
      <c r="Q197" s="1">
        <v>24</v>
      </c>
      <c r="R197" s="1">
        <v>23.6</v>
      </c>
      <c r="S197" s="1">
        <v>1727</v>
      </c>
      <c r="T197" s="84">
        <v>6.4256599999999997</v>
      </c>
      <c r="U197" s="1">
        <v>-73.221549999999993</v>
      </c>
      <c r="V197" s="1"/>
      <c r="W197" s="1"/>
      <c r="X197" s="1"/>
      <c r="Y197" s="1"/>
      <c r="Z197" s="1"/>
      <c r="AA197" s="1"/>
      <c r="AB197" s="1"/>
      <c r="AC197" s="2">
        <v>55000</v>
      </c>
      <c r="AD197" s="2">
        <v>99416.415999999997</v>
      </c>
      <c r="AE197" s="1"/>
      <c r="AF197" s="1"/>
      <c r="AG197" s="1"/>
      <c r="AH197" s="4" t="s">
        <v>564</v>
      </c>
      <c r="AI197" s="1"/>
      <c r="AJ197" s="1"/>
      <c r="AK197" s="1"/>
      <c r="AL197" s="1"/>
      <c r="AM197" s="1"/>
      <c r="AP197" s="86" t="s">
        <v>120</v>
      </c>
    </row>
    <row r="198" spans="1:42" customFormat="1" ht="15" hidden="1" x14ac:dyDescent="0.25">
      <c r="A198" s="1"/>
      <c r="B198" s="1" t="s">
        <v>38</v>
      </c>
      <c r="C198" s="1" t="s">
        <v>50</v>
      </c>
      <c r="D198" s="1" t="s">
        <v>853</v>
      </c>
      <c r="E198" s="1" t="s">
        <v>854</v>
      </c>
      <c r="F198" s="1" t="s">
        <v>855</v>
      </c>
      <c r="G198" s="1" t="s">
        <v>856</v>
      </c>
      <c r="H198" s="1" t="s">
        <v>205</v>
      </c>
      <c r="I198" s="1"/>
      <c r="J198" s="1"/>
      <c r="K198" s="1"/>
      <c r="L198" s="1" t="s">
        <v>809</v>
      </c>
      <c r="M198" s="1" t="s">
        <v>176</v>
      </c>
      <c r="N198" s="1" t="s">
        <v>48</v>
      </c>
      <c r="O198" s="1"/>
      <c r="P198" s="1"/>
      <c r="Q198" s="1"/>
      <c r="R198" s="1">
        <v>6.5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">
        <v>16500.105142857141</v>
      </c>
      <c r="AD198" s="2">
        <v>27381.64</v>
      </c>
      <c r="AE198" s="1"/>
      <c r="AF198" s="1"/>
      <c r="AG198" s="1"/>
      <c r="AH198" s="4" t="s">
        <v>564</v>
      </c>
      <c r="AI198" s="1"/>
      <c r="AJ198" s="1"/>
      <c r="AK198" s="1"/>
      <c r="AL198" s="1"/>
      <c r="AM198" s="1"/>
    </row>
    <row r="199" spans="1:42" customFormat="1" ht="15" hidden="1" x14ac:dyDescent="0.25">
      <c r="A199" s="1"/>
      <c r="B199" s="1" t="s">
        <v>38</v>
      </c>
      <c r="C199" s="1" t="s">
        <v>50</v>
      </c>
      <c r="D199" s="1" t="s">
        <v>857</v>
      </c>
      <c r="E199" s="1" t="s">
        <v>858</v>
      </c>
      <c r="F199" s="1" t="s">
        <v>859</v>
      </c>
      <c r="G199" s="1" t="s">
        <v>860</v>
      </c>
      <c r="H199" s="1"/>
      <c r="I199" s="1"/>
      <c r="J199" s="1"/>
      <c r="K199" s="1"/>
      <c r="L199" s="1" t="s">
        <v>175</v>
      </c>
      <c r="M199" s="1" t="s">
        <v>176</v>
      </c>
      <c r="N199" s="1" t="s">
        <v>48</v>
      </c>
      <c r="O199" s="1"/>
      <c r="P199" s="1"/>
      <c r="Q199" s="1"/>
      <c r="R199" s="1">
        <v>6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2">
        <v>15230.866285714284</v>
      </c>
      <c r="AD199" s="2">
        <v>25275.360000000001</v>
      </c>
      <c r="AE199" s="1"/>
      <c r="AF199" s="1"/>
      <c r="AG199" s="1"/>
      <c r="AH199" s="4" t="s">
        <v>564</v>
      </c>
      <c r="AI199" s="1"/>
      <c r="AJ199" s="1"/>
      <c r="AK199" s="1"/>
      <c r="AL199" s="1"/>
      <c r="AM199" s="1"/>
    </row>
    <row r="200" spans="1:42" customFormat="1" ht="15" hidden="1" x14ac:dyDescent="0.25">
      <c r="A200" s="1"/>
      <c r="B200" s="1" t="s">
        <v>38</v>
      </c>
      <c r="C200" s="1" t="s">
        <v>50</v>
      </c>
      <c r="D200" s="1" t="s">
        <v>861</v>
      </c>
      <c r="E200" s="1" t="s">
        <v>862</v>
      </c>
      <c r="F200" s="1" t="s">
        <v>863</v>
      </c>
      <c r="G200" s="1" t="s">
        <v>154</v>
      </c>
      <c r="H200" s="1" t="s">
        <v>188</v>
      </c>
      <c r="I200" s="1"/>
      <c r="J200" s="1"/>
      <c r="K200" s="1"/>
      <c r="L200" s="1" t="s">
        <v>175</v>
      </c>
      <c r="M200" s="1" t="s">
        <v>176</v>
      </c>
      <c r="N200" s="1" t="s">
        <v>48</v>
      </c>
      <c r="O200" s="1"/>
      <c r="P200" s="1"/>
      <c r="Q200" s="1"/>
      <c r="R200" s="1">
        <v>3.75</v>
      </c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2">
        <v>9519.2914285714269</v>
      </c>
      <c r="AD200" s="2">
        <v>15797.1</v>
      </c>
      <c r="AE200" s="1"/>
      <c r="AF200" s="1"/>
      <c r="AG200" s="1"/>
      <c r="AH200" s="4" t="s">
        <v>564</v>
      </c>
      <c r="AI200" s="1"/>
      <c r="AJ200" s="1"/>
      <c r="AK200" s="1"/>
      <c r="AL200" s="1"/>
      <c r="AM200" s="1"/>
    </row>
    <row r="201" spans="1:42" customFormat="1" ht="15" hidden="1" x14ac:dyDescent="0.25">
      <c r="A201" s="1"/>
      <c r="B201" s="1" t="s">
        <v>38</v>
      </c>
      <c r="C201" s="1" t="s">
        <v>558</v>
      </c>
      <c r="D201" s="1" t="s">
        <v>864</v>
      </c>
      <c r="E201" s="1" t="s">
        <v>865</v>
      </c>
      <c r="F201" s="1" t="s">
        <v>866</v>
      </c>
      <c r="G201" s="1" t="s">
        <v>294</v>
      </c>
      <c r="H201" s="1"/>
      <c r="I201" s="1"/>
      <c r="J201" s="1"/>
      <c r="K201" s="1"/>
      <c r="L201" s="1" t="s">
        <v>814</v>
      </c>
      <c r="M201" s="1" t="s">
        <v>328</v>
      </c>
      <c r="N201" s="1" t="s">
        <v>48</v>
      </c>
      <c r="O201" s="1"/>
      <c r="P201" s="1"/>
      <c r="Q201" s="1">
        <v>6.1</v>
      </c>
      <c r="R201" s="1">
        <v>5.9</v>
      </c>
      <c r="S201" s="1">
        <v>1754</v>
      </c>
      <c r="T201" s="1">
        <v>6.4317200000000003</v>
      </c>
      <c r="U201" s="1">
        <v>-73.215209999999999</v>
      </c>
      <c r="V201" s="1"/>
      <c r="W201" s="1"/>
      <c r="X201" s="1"/>
      <c r="Y201" s="1"/>
      <c r="Z201" s="1"/>
      <c r="AA201" s="1"/>
      <c r="AB201" s="1"/>
      <c r="AC201" s="2">
        <v>12692.388571428568</v>
      </c>
      <c r="AD201" s="2">
        <v>21062.799999999999</v>
      </c>
      <c r="AE201" s="1"/>
      <c r="AF201" s="1"/>
      <c r="AG201" s="1"/>
      <c r="AH201" s="4" t="s">
        <v>564</v>
      </c>
      <c r="AI201" s="1"/>
      <c r="AJ201" s="1"/>
      <c r="AK201" s="1"/>
      <c r="AL201" s="1"/>
      <c r="AM201" s="1"/>
      <c r="AP201" s="86" t="s">
        <v>120</v>
      </c>
    </row>
    <row r="202" spans="1:42" customFormat="1" ht="15" hidden="1" x14ac:dyDescent="0.25">
      <c r="A202" s="1"/>
      <c r="B202" s="1" t="s">
        <v>38</v>
      </c>
      <c r="C202" s="1" t="s">
        <v>95</v>
      </c>
      <c r="D202" s="1" t="s">
        <v>867</v>
      </c>
      <c r="E202" s="1" t="s">
        <v>868</v>
      </c>
      <c r="F202" s="1" t="s">
        <v>869</v>
      </c>
      <c r="G202" s="1" t="s">
        <v>460</v>
      </c>
      <c r="H202" s="1" t="s">
        <v>294</v>
      </c>
      <c r="I202" s="1"/>
      <c r="J202" s="1"/>
      <c r="K202" s="1"/>
      <c r="L202" s="1" t="s">
        <v>622</v>
      </c>
      <c r="M202" s="1" t="s">
        <v>328</v>
      </c>
      <c r="N202" s="1" t="s">
        <v>48</v>
      </c>
      <c r="O202" s="1"/>
      <c r="P202" s="1"/>
      <c r="Q202" s="1"/>
      <c r="R202" s="1">
        <v>5.6</v>
      </c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2">
        <v>14215.475199999999</v>
      </c>
      <c r="AD202" s="2">
        <v>23590.335999999999</v>
      </c>
      <c r="AE202" s="1"/>
      <c r="AF202" s="1"/>
      <c r="AG202" s="1"/>
      <c r="AH202" s="4" t="s">
        <v>564</v>
      </c>
      <c r="AI202" s="1"/>
      <c r="AJ202" s="1"/>
      <c r="AK202" s="1"/>
      <c r="AL202" s="1"/>
      <c r="AM202" s="1"/>
      <c r="AP202" s="25" t="s">
        <v>120</v>
      </c>
    </row>
    <row r="203" spans="1:42" customFormat="1" ht="15" hidden="1" x14ac:dyDescent="0.25">
      <c r="A203" s="1"/>
      <c r="B203" s="1" t="s">
        <v>38</v>
      </c>
      <c r="C203" s="1" t="s">
        <v>558</v>
      </c>
      <c r="D203" s="1" t="s">
        <v>870</v>
      </c>
      <c r="E203" s="1" t="s">
        <v>871</v>
      </c>
      <c r="F203" s="1" t="s">
        <v>872</v>
      </c>
      <c r="G203" s="1" t="s">
        <v>460</v>
      </c>
      <c r="H203" s="1" t="s">
        <v>873</v>
      </c>
      <c r="I203" s="1"/>
      <c r="J203" s="1"/>
      <c r="K203" s="1"/>
      <c r="L203" s="1" t="s">
        <v>78</v>
      </c>
      <c r="M203" s="1" t="s">
        <v>328</v>
      </c>
      <c r="N203" s="1" t="s">
        <v>48</v>
      </c>
      <c r="O203" s="1"/>
      <c r="P203" s="1"/>
      <c r="Q203" s="1"/>
      <c r="R203" s="1">
        <v>7.7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2">
        <v>19546.278399999999</v>
      </c>
      <c r="AD203" s="2">
        <v>32436.712</v>
      </c>
      <c r="AE203" s="1"/>
      <c r="AF203" s="1"/>
      <c r="AG203" s="1"/>
      <c r="AH203" s="4" t="s">
        <v>564</v>
      </c>
      <c r="AI203" s="1"/>
      <c r="AJ203" s="1"/>
      <c r="AK203" s="1"/>
      <c r="AL203" s="1"/>
      <c r="AM203" s="1"/>
      <c r="AP203" t="s">
        <v>120</v>
      </c>
    </row>
    <row r="204" spans="1:42" customFormat="1" ht="15" hidden="1" x14ac:dyDescent="0.25">
      <c r="A204" s="1"/>
      <c r="B204" s="1" t="s">
        <v>38</v>
      </c>
      <c r="C204" s="1" t="s">
        <v>570</v>
      </c>
      <c r="D204" s="1" t="s">
        <v>874</v>
      </c>
      <c r="E204" s="1" t="s">
        <v>875</v>
      </c>
      <c r="F204" s="1" t="s">
        <v>536</v>
      </c>
      <c r="G204" s="1" t="s">
        <v>44</v>
      </c>
      <c r="H204" s="1" t="s">
        <v>99</v>
      </c>
      <c r="I204" s="1"/>
      <c r="J204" s="1"/>
      <c r="K204" s="1"/>
      <c r="L204" s="1" t="s">
        <v>814</v>
      </c>
      <c r="M204" s="1" t="s">
        <v>328</v>
      </c>
      <c r="N204" s="1" t="s">
        <v>48</v>
      </c>
      <c r="O204" s="1"/>
      <c r="P204" s="1"/>
      <c r="Q204" s="1">
        <v>45</v>
      </c>
      <c r="R204" s="1">
        <v>43</v>
      </c>
      <c r="S204" s="1">
        <v>1705</v>
      </c>
      <c r="T204" s="1">
        <v>6.4470400000000003</v>
      </c>
      <c r="U204" s="1">
        <v>-73.209090000000003</v>
      </c>
      <c r="V204" s="1"/>
      <c r="W204" s="1"/>
      <c r="X204" s="1"/>
      <c r="Y204" s="1"/>
      <c r="Z204" s="1"/>
      <c r="AA204" s="1"/>
      <c r="AB204" s="1"/>
      <c r="AC204" s="2">
        <v>150000</v>
      </c>
      <c r="AD204" s="2">
        <v>189565.2</v>
      </c>
      <c r="AE204" s="1"/>
      <c r="AF204" s="1"/>
      <c r="AG204" s="1"/>
      <c r="AH204" s="4" t="s">
        <v>564</v>
      </c>
      <c r="AI204" s="1"/>
      <c r="AJ204" s="1"/>
      <c r="AK204" s="1"/>
      <c r="AL204" s="1"/>
      <c r="AM204" s="1"/>
      <c r="AP204" s="86" t="s">
        <v>120</v>
      </c>
    </row>
    <row r="205" spans="1:42" customFormat="1" ht="15" hidden="1" x14ac:dyDescent="0.25">
      <c r="A205" s="1"/>
      <c r="B205" s="1" t="s">
        <v>38</v>
      </c>
      <c r="C205" s="1" t="s">
        <v>95</v>
      </c>
      <c r="D205" s="1" t="s">
        <v>876</v>
      </c>
      <c r="E205" s="1" t="s">
        <v>97</v>
      </c>
      <c r="F205" s="1" t="s">
        <v>877</v>
      </c>
      <c r="G205" s="1" t="s">
        <v>568</v>
      </c>
      <c r="H205" s="1" t="s">
        <v>460</v>
      </c>
      <c r="I205" s="1"/>
      <c r="J205" s="1"/>
      <c r="K205" s="1"/>
      <c r="L205" s="1" t="s">
        <v>640</v>
      </c>
      <c r="M205" s="1" t="s">
        <v>328</v>
      </c>
      <c r="N205" s="1" t="s">
        <v>48</v>
      </c>
      <c r="O205" s="1"/>
      <c r="P205" s="1"/>
      <c r="Q205" s="1">
        <v>56</v>
      </c>
      <c r="R205" s="1">
        <v>50</v>
      </c>
      <c r="S205" s="1">
        <v>1721</v>
      </c>
      <c r="T205" s="1">
        <v>6.4627999999999997</v>
      </c>
      <c r="U205" s="1">
        <v>-73.216499999999996</v>
      </c>
      <c r="V205" s="1"/>
      <c r="W205" s="1"/>
      <c r="X205" s="1"/>
      <c r="Y205" s="1"/>
      <c r="Z205" s="1"/>
      <c r="AA205" s="1"/>
      <c r="AB205" s="1"/>
      <c r="AC205" s="2">
        <v>110250</v>
      </c>
      <c r="AD205" s="2">
        <v>231690.8</v>
      </c>
      <c r="AE205" s="1"/>
      <c r="AF205" s="1"/>
      <c r="AG205" s="1"/>
      <c r="AH205" s="4" t="s">
        <v>564</v>
      </c>
      <c r="AI205" s="1"/>
      <c r="AJ205" s="1"/>
      <c r="AK205" s="1"/>
      <c r="AL205" s="1"/>
      <c r="AM205" s="1"/>
      <c r="AP205" s="86" t="s">
        <v>120</v>
      </c>
    </row>
    <row r="206" spans="1:42" customFormat="1" ht="15" hidden="1" x14ac:dyDescent="0.25">
      <c r="A206" s="1"/>
      <c r="B206" s="1" t="s">
        <v>38</v>
      </c>
      <c r="C206" s="1" t="s">
        <v>558</v>
      </c>
      <c r="D206" s="1" t="s">
        <v>878</v>
      </c>
      <c r="E206" s="1" t="s">
        <v>879</v>
      </c>
      <c r="F206" s="1" t="s">
        <v>880</v>
      </c>
      <c r="G206" s="1" t="s">
        <v>651</v>
      </c>
      <c r="H206" s="1" t="s">
        <v>313</v>
      </c>
      <c r="I206" s="1"/>
      <c r="J206" s="1"/>
      <c r="K206" s="1"/>
      <c r="L206" s="1" t="s">
        <v>78</v>
      </c>
      <c r="M206" s="1" t="s">
        <v>328</v>
      </c>
      <c r="N206" s="1" t="s">
        <v>48</v>
      </c>
      <c r="O206" s="1"/>
      <c r="P206" s="1"/>
      <c r="Q206" s="1"/>
      <c r="R206" s="1">
        <v>37</v>
      </c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2">
        <v>93923.675428571412</v>
      </c>
      <c r="AD206" s="2">
        <v>155864.72</v>
      </c>
      <c r="AE206" s="1"/>
      <c r="AF206" s="1"/>
      <c r="AG206" s="1"/>
      <c r="AH206" s="4" t="s">
        <v>564</v>
      </c>
      <c r="AI206" s="1"/>
      <c r="AJ206" s="1"/>
      <c r="AK206" s="1"/>
      <c r="AL206" s="1"/>
      <c r="AM206" s="1"/>
      <c r="AP206" t="s">
        <v>553</v>
      </c>
    </row>
    <row r="207" spans="1:42" customFormat="1" ht="15" hidden="1" x14ac:dyDescent="0.25">
      <c r="A207" s="1"/>
      <c r="B207" s="1" t="s">
        <v>38</v>
      </c>
      <c r="C207" s="1" t="s">
        <v>558</v>
      </c>
      <c r="D207" s="1" t="s">
        <v>881</v>
      </c>
      <c r="E207" s="1" t="s">
        <v>882</v>
      </c>
      <c r="F207" s="1" t="s">
        <v>548</v>
      </c>
      <c r="G207" s="1" t="s">
        <v>574</v>
      </c>
      <c r="H207" s="1"/>
      <c r="I207" s="1"/>
      <c r="J207" s="1"/>
      <c r="K207" s="1"/>
      <c r="L207" s="1" t="s">
        <v>563</v>
      </c>
      <c r="M207" s="1" t="s">
        <v>328</v>
      </c>
      <c r="N207" s="1" t="s">
        <v>48</v>
      </c>
      <c r="O207" s="1"/>
      <c r="P207" s="1"/>
      <c r="Q207" s="1"/>
      <c r="R207" s="1">
        <v>14</v>
      </c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2">
        <v>35538.687999999995</v>
      </c>
      <c r="AD207" s="2">
        <v>58975.839999999997</v>
      </c>
      <c r="AE207" s="1"/>
      <c r="AF207" s="1"/>
      <c r="AG207" s="1"/>
      <c r="AH207" s="4" t="s">
        <v>564</v>
      </c>
      <c r="AI207" s="1"/>
      <c r="AJ207" s="1"/>
      <c r="AK207" s="1"/>
      <c r="AL207" s="1"/>
      <c r="AM207" s="1"/>
      <c r="AP207" t="s">
        <v>120</v>
      </c>
    </row>
    <row r="208" spans="1:42" customFormat="1" ht="15" hidden="1" x14ac:dyDescent="0.25">
      <c r="A208" s="1"/>
      <c r="B208" s="1" t="s">
        <v>38</v>
      </c>
      <c r="C208" s="1" t="s">
        <v>558</v>
      </c>
      <c r="D208" s="1" t="s">
        <v>883</v>
      </c>
      <c r="E208" s="1" t="s">
        <v>884</v>
      </c>
      <c r="F208" s="1" t="s">
        <v>885</v>
      </c>
      <c r="G208" s="1" t="s">
        <v>574</v>
      </c>
      <c r="H208" s="1" t="s">
        <v>666</v>
      </c>
      <c r="I208" s="1"/>
      <c r="J208" s="1"/>
      <c r="K208" s="1"/>
      <c r="L208" s="1" t="s">
        <v>814</v>
      </c>
      <c r="M208" s="1" t="s">
        <v>328</v>
      </c>
      <c r="N208" s="1" t="s">
        <v>48</v>
      </c>
      <c r="O208" s="1"/>
      <c r="P208" s="1"/>
      <c r="Q208" s="1">
        <v>27</v>
      </c>
      <c r="R208" s="1">
        <v>12</v>
      </c>
      <c r="S208" s="1">
        <v>1636</v>
      </c>
      <c r="T208" s="1">
        <v>6.4242600000000003</v>
      </c>
      <c r="U208" s="1">
        <v>-73.181389999999993</v>
      </c>
      <c r="V208" s="1"/>
      <c r="W208" s="1"/>
      <c r="X208" s="1"/>
      <c r="Y208" s="1"/>
      <c r="Z208" s="1"/>
      <c r="AA208" s="1"/>
      <c r="AB208" s="1"/>
      <c r="AC208" s="2">
        <v>23437</v>
      </c>
      <c r="AD208" s="2">
        <v>41283.088000000003</v>
      </c>
      <c r="AE208" s="1"/>
      <c r="AF208" s="1"/>
      <c r="AG208" s="1"/>
      <c r="AH208" s="4" t="s">
        <v>564</v>
      </c>
      <c r="AI208" s="1"/>
      <c r="AJ208" s="1"/>
      <c r="AK208" s="1"/>
      <c r="AL208" s="1"/>
      <c r="AM208" s="1"/>
      <c r="AP208" s="86" t="s">
        <v>120</v>
      </c>
    </row>
    <row r="209" spans="1:42" customFormat="1" ht="15" hidden="1" x14ac:dyDescent="0.25">
      <c r="A209" s="1"/>
      <c r="B209" s="1" t="s">
        <v>38</v>
      </c>
      <c r="C209" s="1" t="s">
        <v>50</v>
      </c>
      <c r="D209" s="1" t="s">
        <v>886</v>
      </c>
      <c r="E209" s="1" t="s">
        <v>887</v>
      </c>
      <c r="F209" s="1" t="s">
        <v>888</v>
      </c>
      <c r="G209" s="1" t="s">
        <v>174</v>
      </c>
      <c r="H209" s="1" t="s">
        <v>537</v>
      </c>
      <c r="I209" s="1"/>
      <c r="J209" s="1"/>
      <c r="K209" s="1"/>
      <c r="L209" s="1" t="s">
        <v>175</v>
      </c>
      <c r="M209" s="1" t="s">
        <v>176</v>
      </c>
      <c r="N209" s="1" t="s">
        <v>48</v>
      </c>
      <c r="O209" s="1"/>
      <c r="P209" s="1"/>
      <c r="Q209" s="1">
        <v>4.5999999999999996</v>
      </c>
      <c r="R209" s="1">
        <v>4.5</v>
      </c>
      <c r="S209" s="1">
        <v>1872</v>
      </c>
      <c r="T209" s="1">
        <v>5.9902699999999998</v>
      </c>
      <c r="U209" s="1">
        <v>-73.618160000000003</v>
      </c>
      <c r="V209" s="1"/>
      <c r="W209" s="1"/>
      <c r="X209" s="1"/>
      <c r="Y209" s="1"/>
      <c r="Z209" s="1"/>
      <c r="AA209" s="1"/>
      <c r="AB209" s="1"/>
      <c r="AC209" s="2">
        <v>7625</v>
      </c>
      <c r="AD209" s="2">
        <v>18956.52</v>
      </c>
      <c r="AE209" s="1"/>
      <c r="AF209" s="1"/>
      <c r="AG209" s="1"/>
      <c r="AH209" s="4" t="s">
        <v>564</v>
      </c>
      <c r="AI209" s="1"/>
      <c r="AJ209" s="1"/>
      <c r="AK209" s="1"/>
      <c r="AL209" s="1"/>
      <c r="AM209" s="1"/>
      <c r="AP209" s="86" t="s">
        <v>120</v>
      </c>
    </row>
    <row r="210" spans="1:42" ht="18.75" x14ac:dyDescent="0.3">
      <c r="A210" s="1"/>
      <c r="B210" s="1" t="s">
        <v>38</v>
      </c>
      <c r="C210" s="92" t="s">
        <v>39</v>
      </c>
      <c r="D210" s="134" t="s">
        <v>306</v>
      </c>
      <c r="E210" s="94" t="s">
        <v>307</v>
      </c>
      <c r="F210" s="94" t="s">
        <v>163</v>
      </c>
      <c r="G210" s="98" t="s">
        <v>91</v>
      </c>
      <c r="H210" s="98" t="s">
        <v>308</v>
      </c>
      <c r="I210" s="92" t="s">
        <v>45</v>
      </c>
      <c r="J210" s="135">
        <v>13855680</v>
      </c>
      <c r="K210" s="97" t="s">
        <v>309</v>
      </c>
      <c r="L210" s="92" t="s">
        <v>93</v>
      </c>
      <c r="M210" s="94" t="s">
        <v>65</v>
      </c>
      <c r="N210" s="92" t="s">
        <v>48</v>
      </c>
      <c r="O210" s="4">
        <v>0</v>
      </c>
      <c r="P210" s="4">
        <v>8</v>
      </c>
      <c r="Q210" s="92">
        <v>2</v>
      </c>
      <c r="R210" s="99">
        <v>1.95</v>
      </c>
      <c r="S210" s="6">
        <v>1574</v>
      </c>
      <c r="T210" s="6">
        <v>6.4199000000000002</v>
      </c>
      <c r="U210" s="6">
        <v>-73.075999999999993</v>
      </c>
      <c r="V210" s="136">
        <f>AC210-W210-X210-Y210-Z210-AA210-AB210</f>
        <v>2099.1324863883842</v>
      </c>
      <c r="W210" s="136">
        <v>602</v>
      </c>
      <c r="X210" s="136">
        <v>576</v>
      </c>
      <c r="Y210" s="136"/>
      <c r="Z210" s="136"/>
      <c r="AA210" s="136"/>
      <c r="AB210" s="137"/>
      <c r="AC210" s="159">
        <f>(3704/2.204)*R210</f>
        <v>3277.1324863883842</v>
      </c>
      <c r="AD210" s="57">
        <f>+AC210/R210</f>
        <v>1680.5807622504535</v>
      </c>
      <c r="AE210" s="1"/>
      <c r="AF210" s="1"/>
      <c r="AG210" s="1"/>
      <c r="AH210" s="95" t="s">
        <v>49</v>
      </c>
      <c r="AI210" s="1"/>
      <c r="AJ210" s="1"/>
      <c r="AK210" s="1"/>
      <c r="AL210" s="1"/>
      <c r="AM210" s="1"/>
      <c r="AN210" s="59">
        <f>23142*R210</f>
        <v>45126.9</v>
      </c>
      <c r="AO210" s="60">
        <f>3702.72+R210</f>
        <v>3704.6699999999996</v>
      </c>
    </row>
    <row r="211" spans="1:42" customFormat="1" ht="15" hidden="1" x14ac:dyDescent="0.25">
      <c r="A211" s="1"/>
      <c r="B211" s="1" t="s">
        <v>38</v>
      </c>
      <c r="C211" s="1" t="s">
        <v>50</v>
      </c>
      <c r="D211" s="1" t="s">
        <v>892</v>
      </c>
      <c r="E211" s="1" t="s">
        <v>669</v>
      </c>
      <c r="F211" s="1" t="s">
        <v>893</v>
      </c>
      <c r="G211" s="1" t="s">
        <v>894</v>
      </c>
      <c r="H211" s="1" t="s">
        <v>895</v>
      </c>
      <c r="I211" s="1"/>
      <c r="J211" s="1"/>
      <c r="K211" s="1"/>
      <c r="L211" s="1" t="s">
        <v>170</v>
      </c>
      <c r="M211" s="1" t="s">
        <v>57</v>
      </c>
      <c r="N211" s="1" t="s">
        <v>48</v>
      </c>
      <c r="O211" s="1"/>
      <c r="P211" s="1"/>
      <c r="Q211" s="1"/>
      <c r="R211" s="1">
        <v>2.5</v>
      </c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2">
        <v>6346.194285714284</v>
      </c>
      <c r="AD211" s="2">
        <v>10531.4</v>
      </c>
      <c r="AE211" s="1"/>
      <c r="AF211" s="1"/>
      <c r="AG211" s="1"/>
      <c r="AH211" s="4" t="s">
        <v>564</v>
      </c>
      <c r="AI211" s="1"/>
      <c r="AJ211" s="1"/>
      <c r="AK211" s="1"/>
      <c r="AL211" s="1"/>
      <c r="AM211" s="1"/>
    </row>
    <row r="212" spans="1:42" customFormat="1" ht="15" hidden="1" x14ac:dyDescent="0.25">
      <c r="A212" s="1"/>
      <c r="B212" s="1" t="s">
        <v>38</v>
      </c>
      <c r="C212" s="1" t="s">
        <v>685</v>
      </c>
      <c r="D212" s="1" t="s">
        <v>896</v>
      </c>
      <c r="E212" s="1" t="s">
        <v>897</v>
      </c>
      <c r="F212" s="1" t="s">
        <v>898</v>
      </c>
      <c r="G212" s="1" t="s">
        <v>899</v>
      </c>
      <c r="H212" s="1" t="s">
        <v>900</v>
      </c>
      <c r="I212" s="1"/>
      <c r="J212" s="1"/>
      <c r="K212" s="1"/>
      <c r="L212" s="1" t="s">
        <v>901</v>
      </c>
      <c r="M212" s="1" t="s">
        <v>57</v>
      </c>
      <c r="N212" s="1" t="s">
        <v>48</v>
      </c>
      <c r="O212" s="1"/>
      <c r="P212" s="1"/>
      <c r="Q212" s="1"/>
      <c r="R212" s="1">
        <v>2.12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2">
        <v>5381.5727542857139</v>
      </c>
      <c r="AD212" s="2">
        <v>8930.6272000000008</v>
      </c>
      <c r="AE212" s="1"/>
      <c r="AF212" s="1"/>
      <c r="AG212" s="1"/>
      <c r="AH212" s="4" t="s">
        <v>564</v>
      </c>
      <c r="AI212" s="1"/>
      <c r="AJ212" s="1"/>
      <c r="AK212" s="1"/>
      <c r="AL212" s="1"/>
      <c r="AM212" s="1"/>
    </row>
    <row r="213" spans="1:42" customFormat="1" ht="15" hidden="1" x14ac:dyDescent="0.25">
      <c r="A213" s="1"/>
      <c r="B213" s="1" t="s">
        <v>38</v>
      </c>
      <c r="C213" s="1" t="s">
        <v>50</v>
      </c>
      <c r="D213" s="1" t="s">
        <v>902</v>
      </c>
      <c r="E213" s="1" t="s">
        <v>82</v>
      </c>
      <c r="F213" s="1" t="s">
        <v>903</v>
      </c>
      <c r="G213" s="1" t="s">
        <v>85</v>
      </c>
      <c r="H213" s="1" t="s">
        <v>256</v>
      </c>
      <c r="I213" s="1"/>
      <c r="J213" s="1"/>
      <c r="K213" s="1"/>
      <c r="L213" s="1" t="s">
        <v>170</v>
      </c>
      <c r="M213" s="1" t="s">
        <v>57</v>
      </c>
      <c r="N213" s="1" t="s">
        <v>48</v>
      </c>
      <c r="O213" s="1"/>
      <c r="P213" s="1"/>
      <c r="Q213" s="1"/>
      <c r="R213" s="1">
        <v>6</v>
      </c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2">
        <v>15230.866285714284</v>
      </c>
      <c r="AD213" s="2">
        <v>25275.360000000001</v>
      </c>
      <c r="AE213" s="1"/>
      <c r="AF213" s="1"/>
      <c r="AG213" s="1"/>
      <c r="AH213" s="4" t="s">
        <v>564</v>
      </c>
      <c r="AI213" s="1"/>
      <c r="AJ213" s="1"/>
      <c r="AK213" s="1"/>
      <c r="AL213" s="1"/>
      <c r="AM213" s="1"/>
    </row>
    <row r="214" spans="1:42" customFormat="1" ht="15" hidden="1" x14ac:dyDescent="0.25">
      <c r="A214" s="1"/>
      <c r="B214" s="1" t="s">
        <v>38</v>
      </c>
      <c r="C214" s="1" t="s">
        <v>50</v>
      </c>
      <c r="D214" s="1" t="s">
        <v>904</v>
      </c>
      <c r="E214" s="1" t="s">
        <v>82</v>
      </c>
      <c r="F214" s="1" t="s">
        <v>186</v>
      </c>
      <c r="G214" s="1" t="s">
        <v>187</v>
      </c>
      <c r="H214" s="1" t="s">
        <v>905</v>
      </c>
      <c r="I214" s="1"/>
      <c r="J214" s="1"/>
      <c r="K214" s="1"/>
      <c r="L214" s="1" t="s">
        <v>170</v>
      </c>
      <c r="M214" s="1" t="s">
        <v>57</v>
      </c>
      <c r="N214" s="1" t="s">
        <v>48</v>
      </c>
      <c r="O214" s="1"/>
      <c r="P214" s="1"/>
      <c r="Q214" s="1"/>
      <c r="R214" s="1">
        <v>6.3</v>
      </c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2">
        <v>15992.409599999999</v>
      </c>
      <c r="AD214" s="2">
        <v>26539.128000000001</v>
      </c>
      <c r="AE214" s="1"/>
      <c r="AF214" s="1"/>
      <c r="AG214" s="1"/>
      <c r="AH214" s="4" t="s">
        <v>564</v>
      </c>
      <c r="AI214" s="1"/>
      <c r="AJ214" s="1"/>
      <c r="AK214" s="1"/>
      <c r="AL214" s="1"/>
      <c r="AM214" s="1"/>
    </row>
    <row r="215" spans="1:42" customFormat="1" ht="15" hidden="1" x14ac:dyDescent="0.25">
      <c r="A215" s="1"/>
      <c r="B215" s="1" t="s">
        <v>38</v>
      </c>
      <c r="C215" s="1" t="s">
        <v>50</v>
      </c>
      <c r="D215" s="1" t="s">
        <v>906</v>
      </c>
      <c r="E215" s="1" t="s">
        <v>404</v>
      </c>
      <c r="F215" s="1" t="s">
        <v>201</v>
      </c>
      <c r="G215" s="1" t="s">
        <v>187</v>
      </c>
      <c r="H215" s="1" t="s">
        <v>895</v>
      </c>
      <c r="I215" s="1"/>
      <c r="J215" s="1"/>
      <c r="K215" s="1"/>
      <c r="L215" s="1" t="s">
        <v>170</v>
      </c>
      <c r="M215" s="1" t="s">
        <v>57</v>
      </c>
      <c r="N215" s="1" t="s">
        <v>48</v>
      </c>
      <c r="O215" s="1"/>
      <c r="P215" s="1"/>
      <c r="Q215" s="1"/>
      <c r="R215" s="1">
        <v>2.78</v>
      </c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2">
        <v>7056.968045714284</v>
      </c>
      <c r="AD215" s="2">
        <v>11710.916799999999</v>
      </c>
      <c r="AE215" s="1"/>
      <c r="AF215" s="1"/>
      <c r="AG215" s="1"/>
      <c r="AH215" s="4" t="s">
        <v>564</v>
      </c>
      <c r="AI215" s="1"/>
      <c r="AJ215" s="1"/>
      <c r="AK215" s="1"/>
      <c r="AL215" s="1"/>
      <c r="AM215" s="1"/>
    </row>
    <row r="216" spans="1:42" customFormat="1" ht="15" hidden="1" x14ac:dyDescent="0.25">
      <c r="A216" s="1"/>
      <c r="B216" s="1" t="s">
        <v>38</v>
      </c>
      <c r="C216" s="1" t="s">
        <v>685</v>
      </c>
      <c r="D216" s="1" t="s">
        <v>907</v>
      </c>
      <c r="E216" s="1" t="s">
        <v>908</v>
      </c>
      <c r="F216" s="1" t="s">
        <v>807</v>
      </c>
      <c r="G216" s="1" t="s">
        <v>695</v>
      </c>
      <c r="H216" s="1" t="s">
        <v>249</v>
      </c>
      <c r="I216" s="1"/>
      <c r="J216" s="1"/>
      <c r="K216" s="1"/>
      <c r="L216" s="1" t="s">
        <v>691</v>
      </c>
      <c r="M216" s="1" t="s">
        <v>57</v>
      </c>
      <c r="N216" s="1" t="s">
        <v>48</v>
      </c>
      <c r="O216" s="1"/>
      <c r="P216" s="1"/>
      <c r="Q216" s="1"/>
      <c r="R216" s="1">
        <v>2</v>
      </c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2">
        <v>5076.9554285714285</v>
      </c>
      <c r="AD216" s="2">
        <v>8425.1200000000008</v>
      </c>
      <c r="AE216" s="1"/>
      <c r="AF216" s="1"/>
      <c r="AG216" s="1"/>
      <c r="AH216" s="4" t="s">
        <v>564</v>
      </c>
      <c r="AI216" s="1"/>
      <c r="AJ216" s="1"/>
      <c r="AK216" s="1"/>
      <c r="AL216" s="1"/>
      <c r="AM216" s="1"/>
    </row>
    <row r="217" spans="1:42" customFormat="1" ht="15" hidden="1" x14ac:dyDescent="0.25">
      <c r="A217" s="1"/>
      <c r="B217" s="1" t="s">
        <v>38</v>
      </c>
      <c r="C217" s="1" t="s">
        <v>50</v>
      </c>
      <c r="D217" s="1" t="s">
        <v>909</v>
      </c>
      <c r="E217" s="1" t="s">
        <v>910</v>
      </c>
      <c r="F217" s="1" t="s">
        <v>636</v>
      </c>
      <c r="G217" s="1" t="s">
        <v>92</v>
      </c>
      <c r="H217" s="1" t="s">
        <v>911</v>
      </c>
      <c r="I217" s="1"/>
      <c r="J217" s="1"/>
      <c r="K217" s="1"/>
      <c r="L217" s="1" t="s">
        <v>170</v>
      </c>
      <c r="M217" s="1" t="s">
        <v>57</v>
      </c>
      <c r="N217" s="1" t="s">
        <v>48</v>
      </c>
      <c r="O217" s="1"/>
      <c r="P217" s="1"/>
      <c r="Q217" s="1"/>
      <c r="R217" s="1">
        <v>5.5</v>
      </c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2">
        <v>13961.627428571428</v>
      </c>
      <c r="AD217" s="2">
        <v>23169.08</v>
      </c>
      <c r="AE217" s="1"/>
      <c r="AF217" s="1"/>
      <c r="AG217" s="1"/>
      <c r="AH217" s="4" t="s">
        <v>564</v>
      </c>
      <c r="AI217" s="1"/>
      <c r="AJ217" s="1"/>
      <c r="AK217" s="1"/>
      <c r="AL217" s="1"/>
      <c r="AM217" s="1"/>
    </row>
    <row r="218" spans="1:42" customFormat="1" ht="15" hidden="1" x14ac:dyDescent="0.25">
      <c r="A218" s="1"/>
      <c r="B218" s="1" t="s">
        <v>38</v>
      </c>
      <c r="C218" s="1" t="s">
        <v>50</v>
      </c>
      <c r="D218" s="1" t="s">
        <v>912</v>
      </c>
      <c r="E218" s="1" t="s">
        <v>913</v>
      </c>
      <c r="F218" s="1" t="s">
        <v>914</v>
      </c>
      <c r="G218" s="1" t="s">
        <v>915</v>
      </c>
      <c r="H218" s="1" t="s">
        <v>589</v>
      </c>
      <c r="I218" s="1"/>
      <c r="J218" s="1"/>
      <c r="K218" s="1"/>
      <c r="L218" s="1" t="s">
        <v>170</v>
      </c>
      <c r="M218" s="1" t="s">
        <v>57</v>
      </c>
      <c r="N218" s="1" t="s">
        <v>48</v>
      </c>
      <c r="O218" s="1"/>
      <c r="P218" s="1"/>
      <c r="Q218" s="1"/>
      <c r="R218" s="1">
        <v>3</v>
      </c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2">
        <v>7615.4331428571422</v>
      </c>
      <c r="AD218" s="2">
        <v>12637.68</v>
      </c>
      <c r="AE218" s="1"/>
      <c r="AF218" s="1"/>
      <c r="AG218" s="1"/>
      <c r="AH218" s="4" t="s">
        <v>564</v>
      </c>
      <c r="AI218" s="1"/>
      <c r="AJ218" s="1"/>
      <c r="AK218" s="1"/>
      <c r="AL218" s="1"/>
      <c r="AM218" s="1"/>
    </row>
    <row r="219" spans="1:42" customFormat="1" ht="15" hidden="1" x14ac:dyDescent="0.25">
      <c r="A219" s="1"/>
      <c r="B219" s="1" t="s">
        <v>38</v>
      </c>
      <c r="C219" s="1" t="s">
        <v>50</v>
      </c>
      <c r="D219" s="1" t="s">
        <v>916</v>
      </c>
      <c r="E219" s="1" t="s">
        <v>917</v>
      </c>
      <c r="F219" s="1" t="s">
        <v>361</v>
      </c>
      <c r="G219" s="1" t="s">
        <v>918</v>
      </c>
      <c r="H219" s="1" t="s">
        <v>919</v>
      </c>
      <c r="I219" s="1"/>
      <c r="J219" s="1"/>
      <c r="K219" s="1"/>
      <c r="L219" s="1" t="s">
        <v>170</v>
      </c>
      <c r="M219" s="1" t="s">
        <v>57</v>
      </c>
      <c r="N219" s="1" t="s">
        <v>48</v>
      </c>
      <c r="O219" s="1"/>
      <c r="P219" s="1"/>
      <c r="Q219" s="1"/>
      <c r="R219" s="1">
        <v>16</v>
      </c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2">
        <v>40615.643428571428</v>
      </c>
      <c r="AD219" s="2">
        <v>67400.960000000006</v>
      </c>
      <c r="AE219" s="1"/>
      <c r="AF219" s="1"/>
      <c r="AG219" s="1"/>
      <c r="AH219" s="4" t="s">
        <v>564</v>
      </c>
      <c r="AI219" s="1"/>
      <c r="AJ219" s="1"/>
      <c r="AK219" s="1"/>
      <c r="AL219" s="1"/>
      <c r="AM219" s="1"/>
    </row>
    <row r="220" spans="1:42" customFormat="1" ht="15" hidden="1" x14ac:dyDescent="0.25">
      <c r="A220" s="1"/>
      <c r="B220" s="1" t="s">
        <v>38</v>
      </c>
      <c r="C220" s="1" t="s">
        <v>685</v>
      </c>
      <c r="D220" s="1" t="s">
        <v>920</v>
      </c>
      <c r="E220" s="1" t="s">
        <v>921</v>
      </c>
      <c r="F220" s="1" t="s">
        <v>179</v>
      </c>
      <c r="G220" s="1" t="s">
        <v>922</v>
      </c>
      <c r="H220" s="1" t="s">
        <v>174</v>
      </c>
      <c r="I220" s="1"/>
      <c r="J220" s="1"/>
      <c r="K220" s="1"/>
      <c r="L220" s="1" t="s">
        <v>738</v>
      </c>
      <c r="M220" s="1" t="s">
        <v>57</v>
      </c>
      <c r="N220" s="1" t="s">
        <v>48</v>
      </c>
      <c r="O220" s="1"/>
      <c r="P220" s="1"/>
      <c r="Q220" s="1"/>
      <c r="R220" s="1">
        <v>2</v>
      </c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2">
        <v>5076.9554285714285</v>
      </c>
      <c r="AD220" s="2">
        <v>8425.1200000000008</v>
      </c>
      <c r="AE220" s="1"/>
      <c r="AF220" s="1"/>
      <c r="AG220" s="1"/>
      <c r="AH220" s="4" t="s">
        <v>564</v>
      </c>
      <c r="AI220" s="1"/>
      <c r="AJ220" s="1"/>
      <c r="AK220" s="1"/>
      <c r="AL220" s="1"/>
      <c r="AM220" s="1"/>
    </row>
    <row r="221" spans="1:42" customFormat="1" ht="15" hidden="1" x14ac:dyDescent="0.25">
      <c r="A221" s="1"/>
      <c r="B221" s="1" t="s">
        <v>38</v>
      </c>
      <c r="C221" s="1" t="s">
        <v>50</v>
      </c>
      <c r="D221" s="1" t="s">
        <v>923</v>
      </c>
      <c r="E221" s="1" t="s">
        <v>52</v>
      </c>
      <c r="F221" s="1" t="s">
        <v>80</v>
      </c>
      <c r="G221" s="1" t="s">
        <v>924</v>
      </c>
      <c r="H221" s="1" t="s">
        <v>723</v>
      </c>
      <c r="I221" s="1"/>
      <c r="J221" s="1"/>
      <c r="K221" s="1"/>
      <c r="L221" s="1" t="s">
        <v>175</v>
      </c>
      <c r="M221" s="1" t="s">
        <v>176</v>
      </c>
      <c r="N221" s="1" t="s">
        <v>48</v>
      </c>
      <c r="O221" s="1"/>
      <c r="P221" s="1"/>
      <c r="Q221" s="1"/>
      <c r="R221" s="1">
        <v>3</v>
      </c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2">
        <v>7615.4331428571422</v>
      </c>
      <c r="AD221" s="2">
        <v>12637.68</v>
      </c>
      <c r="AE221" s="1"/>
      <c r="AF221" s="1"/>
      <c r="AG221" s="1"/>
      <c r="AH221" s="4" t="s">
        <v>564</v>
      </c>
      <c r="AI221" s="1"/>
      <c r="AJ221" s="1"/>
      <c r="AK221" s="1"/>
      <c r="AL221" s="1"/>
      <c r="AM221" s="1"/>
    </row>
    <row r="222" spans="1:42" customFormat="1" ht="15" hidden="1" x14ac:dyDescent="0.25">
      <c r="A222" s="1"/>
      <c r="B222" s="1" t="s">
        <v>38</v>
      </c>
      <c r="C222" s="1" t="s">
        <v>50</v>
      </c>
      <c r="D222" s="1" t="s">
        <v>925</v>
      </c>
      <c r="E222" s="1" t="s">
        <v>926</v>
      </c>
      <c r="F222" s="1" t="s">
        <v>661</v>
      </c>
      <c r="G222" s="1" t="s">
        <v>927</v>
      </c>
      <c r="H222" s="1" t="s">
        <v>928</v>
      </c>
      <c r="I222" s="1"/>
      <c r="J222" s="1"/>
      <c r="K222" s="1"/>
      <c r="L222" s="1" t="s">
        <v>175</v>
      </c>
      <c r="M222" s="1" t="s">
        <v>176</v>
      </c>
      <c r="N222" s="1" t="s">
        <v>48</v>
      </c>
      <c r="O222" s="1"/>
      <c r="P222" s="1"/>
      <c r="Q222" s="1"/>
      <c r="R222" s="1">
        <v>3.5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2">
        <v>8884.6719999999987</v>
      </c>
      <c r="AD222" s="2">
        <v>14743.96</v>
      </c>
      <c r="AE222" s="1"/>
      <c r="AF222" s="1"/>
      <c r="AG222" s="1"/>
      <c r="AH222" s="4" t="s">
        <v>564</v>
      </c>
      <c r="AI222" s="1"/>
      <c r="AJ222" s="1"/>
      <c r="AK222" s="1"/>
      <c r="AL222" s="1"/>
      <c r="AM222" s="1"/>
    </row>
    <row r="223" spans="1:42" customFormat="1" ht="15" hidden="1" x14ac:dyDescent="0.25">
      <c r="A223" s="1"/>
      <c r="B223" s="1" t="s">
        <v>38</v>
      </c>
      <c r="C223" s="1" t="s">
        <v>558</v>
      </c>
      <c r="D223" s="1" t="s">
        <v>929</v>
      </c>
      <c r="E223" s="1" t="s">
        <v>930</v>
      </c>
      <c r="F223" s="1" t="s">
        <v>931</v>
      </c>
      <c r="G223" s="1" t="s">
        <v>932</v>
      </c>
      <c r="H223" s="1" t="s">
        <v>589</v>
      </c>
      <c r="I223" s="1"/>
      <c r="J223" s="1"/>
      <c r="K223" s="1"/>
      <c r="L223" s="1" t="s">
        <v>814</v>
      </c>
      <c r="M223" s="1" t="s">
        <v>328</v>
      </c>
      <c r="N223" s="1" t="s">
        <v>48</v>
      </c>
      <c r="O223" s="1"/>
      <c r="P223" s="1"/>
      <c r="Q223" s="1">
        <v>8.5</v>
      </c>
      <c r="R223" s="1">
        <v>4</v>
      </c>
      <c r="S223" s="1">
        <v>1745</v>
      </c>
      <c r="T223" s="1">
        <v>6.4267799999999999</v>
      </c>
      <c r="U223" s="1">
        <v>-73.217669999999998</v>
      </c>
      <c r="V223" s="1"/>
      <c r="W223" s="1"/>
      <c r="X223" s="1"/>
      <c r="Y223" s="1"/>
      <c r="Z223" s="1"/>
      <c r="AA223" s="1"/>
      <c r="AB223" s="1"/>
      <c r="AC223" s="2">
        <v>6250</v>
      </c>
      <c r="AD223" s="2">
        <v>12637.68</v>
      </c>
      <c r="AE223" s="1"/>
      <c r="AF223" s="1"/>
      <c r="AG223" s="1"/>
      <c r="AH223" s="4" t="s">
        <v>564</v>
      </c>
      <c r="AI223" s="1"/>
      <c r="AJ223" s="1"/>
      <c r="AK223" s="1"/>
      <c r="AL223" s="1"/>
      <c r="AM223" s="1"/>
      <c r="AP223" s="86" t="s">
        <v>120</v>
      </c>
    </row>
    <row r="224" spans="1:42" customFormat="1" ht="15" hidden="1" x14ac:dyDescent="0.25">
      <c r="A224" s="1"/>
      <c r="B224" s="1" t="s">
        <v>38</v>
      </c>
      <c r="C224" s="1" t="s">
        <v>558</v>
      </c>
      <c r="D224" s="1" t="s">
        <v>933</v>
      </c>
      <c r="E224" s="1" t="s">
        <v>934</v>
      </c>
      <c r="F224" s="1" t="s">
        <v>935</v>
      </c>
      <c r="G224" s="1" t="s">
        <v>932</v>
      </c>
      <c r="H224" s="1" t="s">
        <v>589</v>
      </c>
      <c r="I224" s="1"/>
      <c r="J224" s="1"/>
      <c r="K224" s="1"/>
      <c r="L224" s="1" t="s">
        <v>563</v>
      </c>
      <c r="M224" s="1" t="s">
        <v>328</v>
      </c>
      <c r="N224" s="1" t="s">
        <v>48</v>
      </c>
      <c r="O224" s="1"/>
      <c r="P224" s="1"/>
      <c r="Q224" s="1"/>
      <c r="R224" s="1">
        <v>5</v>
      </c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2">
        <v>12692.388571428568</v>
      </c>
      <c r="AD224" s="2">
        <v>21062.799999999999</v>
      </c>
      <c r="AE224" s="1"/>
      <c r="AF224" s="1"/>
      <c r="AG224" s="1"/>
      <c r="AH224" s="4" t="s">
        <v>564</v>
      </c>
      <c r="AI224" s="1"/>
      <c r="AJ224" s="1"/>
      <c r="AK224" s="1"/>
      <c r="AL224" s="1"/>
      <c r="AM224" s="1"/>
      <c r="AP224" t="s">
        <v>120</v>
      </c>
    </row>
    <row r="225" spans="1:42" customFormat="1" ht="15" hidden="1" x14ac:dyDescent="0.25">
      <c r="A225" s="1"/>
      <c r="B225" s="28" t="s">
        <v>38</v>
      </c>
      <c r="C225" s="28" t="s">
        <v>558</v>
      </c>
      <c r="D225" s="28" t="s">
        <v>936</v>
      </c>
      <c r="E225" s="28" t="s">
        <v>937</v>
      </c>
      <c r="F225" s="28" t="s">
        <v>938</v>
      </c>
      <c r="G225" s="28" t="s">
        <v>125</v>
      </c>
      <c r="H225" s="28" t="s">
        <v>84</v>
      </c>
      <c r="I225" s="28"/>
      <c r="J225" s="28"/>
      <c r="K225" s="28"/>
      <c r="L225" s="28" t="s">
        <v>590</v>
      </c>
      <c r="M225" s="28" t="s">
        <v>328</v>
      </c>
      <c r="N225" s="28" t="s">
        <v>48</v>
      </c>
      <c r="O225" s="28"/>
      <c r="P225" s="28"/>
      <c r="Q225" s="28">
        <v>20</v>
      </c>
      <c r="R225" s="28">
        <v>18</v>
      </c>
      <c r="S225" s="28">
        <v>1703</v>
      </c>
      <c r="T225" s="28"/>
      <c r="U225" s="28"/>
      <c r="V225" s="28"/>
      <c r="W225" s="28"/>
      <c r="X225" s="28"/>
      <c r="Y225" s="28"/>
      <c r="Z225" s="28"/>
      <c r="AA225" s="28"/>
      <c r="AB225" s="28"/>
      <c r="AC225" s="29">
        <v>45692.598857142861</v>
      </c>
      <c r="AD225" s="29">
        <v>75826.080000000002</v>
      </c>
      <c r="AE225" s="28"/>
      <c r="AF225" s="28"/>
      <c r="AG225" s="28"/>
      <c r="AH225" s="30" t="s">
        <v>564</v>
      </c>
      <c r="AI225" s="28"/>
      <c r="AJ225" s="28"/>
      <c r="AK225" s="28"/>
      <c r="AL225" s="28"/>
      <c r="AM225" s="28"/>
      <c r="AN225" t="s">
        <v>939</v>
      </c>
      <c r="AP225" s="86" t="s">
        <v>120</v>
      </c>
    </row>
    <row r="226" spans="1:42" ht="18.75" x14ac:dyDescent="0.3">
      <c r="A226" s="1"/>
      <c r="B226" s="1" t="s">
        <v>38</v>
      </c>
      <c r="C226" s="92" t="s">
        <v>39</v>
      </c>
      <c r="D226" s="134" t="s">
        <v>437</v>
      </c>
      <c r="E226" s="94" t="s">
        <v>438</v>
      </c>
      <c r="F226" s="94" t="s">
        <v>439</v>
      </c>
      <c r="G226" s="98" t="s">
        <v>91</v>
      </c>
      <c r="H226" s="98"/>
      <c r="I226" s="92" t="s">
        <v>45</v>
      </c>
      <c r="J226" s="135">
        <v>91077068</v>
      </c>
      <c r="K226" s="97">
        <v>3508086870</v>
      </c>
      <c r="L226" s="92" t="s">
        <v>93</v>
      </c>
      <c r="M226" s="94" t="s">
        <v>65</v>
      </c>
      <c r="N226" s="92" t="s">
        <v>48</v>
      </c>
      <c r="O226" s="4">
        <v>0</v>
      </c>
      <c r="P226" s="4">
        <v>6</v>
      </c>
      <c r="Q226" s="92">
        <v>11.030000000000001</v>
      </c>
      <c r="R226" s="99">
        <v>7</v>
      </c>
      <c r="S226" s="6">
        <v>1605</v>
      </c>
      <c r="T226" s="6">
        <v>6.4260000000000002</v>
      </c>
      <c r="U226" s="6">
        <v>-73.076499999999996</v>
      </c>
      <c r="V226" s="136">
        <f>AC226-W226-X226-Y226-Z226-AA226-AB226</f>
        <v>10598.065335753174</v>
      </c>
      <c r="W226" s="136">
        <v>600</v>
      </c>
      <c r="X226" s="136">
        <v>566</v>
      </c>
      <c r="Y226" s="136"/>
      <c r="Z226" s="136"/>
      <c r="AA226" s="136"/>
      <c r="AB226" s="137"/>
      <c r="AC226" s="159">
        <f>(3704/2.204)*R226</f>
        <v>11764.065335753174</v>
      </c>
      <c r="AD226" s="57">
        <f>+AC226/R226</f>
        <v>1680.5807622504533</v>
      </c>
      <c r="AE226" s="1"/>
      <c r="AF226" s="1"/>
      <c r="AG226" s="1"/>
      <c r="AH226" s="95" t="s">
        <v>49</v>
      </c>
      <c r="AI226" s="1"/>
      <c r="AJ226" s="1"/>
      <c r="AK226" s="1"/>
      <c r="AL226" s="1"/>
      <c r="AM226" s="1"/>
      <c r="AN226" s="59">
        <f>23142*R226</f>
        <v>161994</v>
      </c>
      <c r="AO226" s="60">
        <f>3702.72+R226</f>
        <v>3709.72</v>
      </c>
    </row>
    <row r="227" spans="1:42" customFormat="1" ht="15" hidden="1" x14ac:dyDescent="0.25">
      <c r="A227" s="1"/>
      <c r="B227" s="1" t="s">
        <v>38</v>
      </c>
      <c r="C227" s="1" t="s">
        <v>95</v>
      </c>
      <c r="D227" s="1" t="s">
        <v>943</v>
      </c>
      <c r="E227" s="1" t="s">
        <v>944</v>
      </c>
      <c r="F227" s="1" t="s">
        <v>945</v>
      </c>
      <c r="G227" s="1" t="s">
        <v>567</v>
      </c>
      <c r="H227" s="1" t="s">
        <v>211</v>
      </c>
      <c r="I227" s="1"/>
      <c r="J227" s="1"/>
      <c r="K227" s="1"/>
      <c r="L227" s="1" t="s">
        <v>78</v>
      </c>
      <c r="M227" s="1" t="s">
        <v>328</v>
      </c>
      <c r="N227" s="1" t="s">
        <v>48</v>
      </c>
      <c r="O227" s="1"/>
      <c r="P227" s="1"/>
      <c r="Q227" s="1"/>
      <c r="R227" s="1">
        <v>16</v>
      </c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2">
        <v>40615.643428571428</v>
      </c>
      <c r="AD227" s="2">
        <v>67400.960000000006</v>
      </c>
      <c r="AE227" s="1"/>
      <c r="AF227" s="1"/>
      <c r="AG227" s="1"/>
      <c r="AH227" s="4" t="s">
        <v>564</v>
      </c>
      <c r="AI227" s="1"/>
      <c r="AJ227" s="1"/>
      <c r="AK227" s="1"/>
      <c r="AL227" s="1"/>
      <c r="AM227" s="1"/>
      <c r="AP227" t="s">
        <v>120</v>
      </c>
    </row>
    <row r="228" spans="1:42" customFormat="1" ht="15" hidden="1" x14ac:dyDescent="0.25">
      <c r="A228" s="1"/>
      <c r="B228" s="1" t="s">
        <v>38</v>
      </c>
      <c r="C228" s="1" t="s">
        <v>558</v>
      </c>
      <c r="D228" s="1" t="s">
        <v>946</v>
      </c>
      <c r="E228" s="1" t="s">
        <v>947</v>
      </c>
      <c r="F228" s="1" t="s">
        <v>948</v>
      </c>
      <c r="G228" s="1" t="s">
        <v>43</v>
      </c>
      <c r="H228" s="1" t="s">
        <v>639</v>
      </c>
      <c r="I228" s="1"/>
      <c r="J228" s="1"/>
      <c r="K228" s="1"/>
      <c r="L228" s="1" t="s">
        <v>576</v>
      </c>
      <c r="M228" s="1" t="s">
        <v>328</v>
      </c>
      <c r="N228" s="1" t="s">
        <v>48</v>
      </c>
      <c r="O228" s="1"/>
      <c r="P228" s="1"/>
      <c r="Q228" s="1"/>
      <c r="R228" s="1">
        <v>36</v>
      </c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2">
        <v>91385.197714285721</v>
      </c>
      <c r="AD228" s="2">
        <v>151652.16</v>
      </c>
      <c r="AE228" s="1"/>
      <c r="AF228" s="1"/>
      <c r="AG228" s="1"/>
      <c r="AH228" s="4" t="s">
        <v>564</v>
      </c>
      <c r="AI228" s="1"/>
      <c r="AJ228" s="1"/>
      <c r="AK228" s="1"/>
      <c r="AL228" s="1"/>
      <c r="AM228" s="1"/>
    </row>
    <row r="229" spans="1:42" customFormat="1" ht="15" hidden="1" x14ac:dyDescent="0.25">
      <c r="A229" s="1"/>
      <c r="B229" s="1" t="s">
        <v>38</v>
      </c>
      <c r="C229" s="1" t="s">
        <v>558</v>
      </c>
      <c r="D229" s="1" t="s">
        <v>949</v>
      </c>
      <c r="E229" s="1" t="s">
        <v>950</v>
      </c>
      <c r="F229" s="1" t="s">
        <v>951</v>
      </c>
      <c r="G229" s="1" t="s">
        <v>43</v>
      </c>
      <c r="H229" s="1" t="s">
        <v>639</v>
      </c>
      <c r="I229" s="1"/>
      <c r="J229" s="1"/>
      <c r="K229" s="1"/>
      <c r="L229" s="1" t="s">
        <v>576</v>
      </c>
      <c r="M229" s="1" t="s">
        <v>328</v>
      </c>
      <c r="N229" s="1" t="s">
        <v>48</v>
      </c>
      <c r="O229" s="1"/>
      <c r="P229" s="1"/>
      <c r="Q229" s="1"/>
      <c r="R229" s="1">
        <v>49.9</v>
      </c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2">
        <v>126670.03794285712</v>
      </c>
      <c r="AD229" s="2">
        <v>210206.74400000001</v>
      </c>
      <c r="AE229" s="1"/>
      <c r="AF229" s="1"/>
      <c r="AG229" s="1"/>
      <c r="AH229" s="4" t="s">
        <v>564</v>
      </c>
      <c r="AI229" s="1"/>
      <c r="AJ229" s="1"/>
      <c r="AK229" s="1"/>
      <c r="AL229" s="1"/>
      <c r="AM229" s="1"/>
    </row>
    <row r="230" spans="1:42" customFormat="1" ht="15" hidden="1" x14ac:dyDescent="0.25">
      <c r="A230" s="1"/>
      <c r="B230" s="1" t="s">
        <v>38</v>
      </c>
      <c r="C230" s="1" t="s">
        <v>558</v>
      </c>
      <c r="D230" s="1" t="s">
        <v>952</v>
      </c>
      <c r="E230" s="1" t="s">
        <v>953</v>
      </c>
      <c r="F230" s="1" t="s">
        <v>954</v>
      </c>
      <c r="G230" s="1" t="s">
        <v>955</v>
      </c>
      <c r="H230" s="1" t="s">
        <v>136</v>
      </c>
      <c r="I230" s="1"/>
      <c r="J230" s="1"/>
      <c r="K230" s="1"/>
      <c r="L230" s="1" t="s">
        <v>647</v>
      </c>
      <c r="M230" s="1" t="s">
        <v>328</v>
      </c>
      <c r="N230" s="1" t="s">
        <v>48</v>
      </c>
      <c r="O230" s="1"/>
      <c r="P230" s="1"/>
      <c r="Q230" s="1"/>
      <c r="R230" s="1">
        <v>22.6</v>
      </c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2">
        <v>57369.596342857134</v>
      </c>
      <c r="AD230" s="2">
        <v>95203.856</v>
      </c>
      <c r="AE230" s="1"/>
      <c r="AF230" s="1"/>
      <c r="AG230" s="1"/>
      <c r="AH230" s="4" t="s">
        <v>564</v>
      </c>
      <c r="AI230" s="1"/>
      <c r="AJ230" s="1"/>
      <c r="AK230" s="1"/>
      <c r="AL230" s="1"/>
      <c r="AM230" s="1"/>
      <c r="AP230" t="s">
        <v>120</v>
      </c>
    </row>
    <row r="231" spans="1:42" customFormat="1" ht="15" hidden="1" x14ac:dyDescent="0.25">
      <c r="A231" s="1"/>
      <c r="B231" s="1" t="s">
        <v>38</v>
      </c>
      <c r="C231" s="1" t="s">
        <v>558</v>
      </c>
      <c r="D231" s="1" t="s">
        <v>956</v>
      </c>
      <c r="E231" s="1" t="s">
        <v>957</v>
      </c>
      <c r="F231" s="1" t="s">
        <v>958</v>
      </c>
      <c r="G231" s="1" t="s">
        <v>187</v>
      </c>
      <c r="H231" s="1" t="s">
        <v>959</v>
      </c>
      <c r="I231" s="1"/>
      <c r="J231" s="1"/>
      <c r="K231" s="1"/>
      <c r="L231" s="1" t="s">
        <v>599</v>
      </c>
      <c r="M231" s="1" t="s">
        <v>328</v>
      </c>
      <c r="N231" s="1" t="s">
        <v>48</v>
      </c>
      <c r="O231" s="1"/>
      <c r="P231" s="1"/>
      <c r="Q231" s="1">
        <v>11.5</v>
      </c>
      <c r="R231" s="1">
        <v>11</v>
      </c>
      <c r="S231" s="1">
        <v>1817</v>
      </c>
      <c r="T231" s="1">
        <v>6.4468199999999998</v>
      </c>
      <c r="U231" s="1">
        <v>-73.197249999999997</v>
      </c>
      <c r="V231" s="1"/>
      <c r="W231" s="1"/>
      <c r="X231" s="1"/>
      <c r="Y231" s="1"/>
      <c r="Z231" s="1"/>
      <c r="AA231" s="1"/>
      <c r="AB231" s="1"/>
      <c r="AC231" s="2">
        <v>27923.254857142856</v>
      </c>
      <c r="AD231" s="2">
        <v>46338.16</v>
      </c>
      <c r="AE231" s="1"/>
      <c r="AF231" s="1"/>
      <c r="AG231" s="1"/>
      <c r="AH231" s="4" t="s">
        <v>564</v>
      </c>
      <c r="AI231" s="1"/>
      <c r="AJ231" s="1"/>
      <c r="AK231" s="1"/>
      <c r="AL231" s="1"/>
      <c r="AM231" s="1"/>
      <c r="AP231" s="86" t="s">
        <v>120</v>
      </c>
    </row>
    <row r="232" spans="1:42" customFormat="1" ht="15" hidden="1" x14ac:dyDescent="0.25">
      <c r="A232" s="1"/>
      <c r="B232" s="1" t="s">
        <v>38</v>
      </c>
      <c r="C232" s="1" t="s">
        <v>95</v>
      </c>
      <c r="D232" s="1" t="s">
        <v>960</v>
      </c>
      <c r="E232" s="1" t="s">
        <v>961</v>
      </c>
      <c r="F232" s="1" t="s">
        <v>962</v>
      </c>
      <c r="G232" s="1" t="s">
        <v>963</v>
      </c>
      <c r="H232" s="1"/>
      <c r="I232" s="1"/>
      <c r="J232" s="1"/>
      <c r="K232" s="1"/>
      <c r="L232" s="1" t="s">
        <v>563</v>
      </c>
      <c r="M232" s="1" t="s">
        <v>328</v>
      </c>
      <c r="N232" s="1" t="s">
        <v>48</v>
      </c>
      <c r="O232" s="1"/>
      <c r="P232" s="1"/>
      <c r="Q232" s="1"/>
      <c r="R232" s="1">
        <v>39</v>
      </c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2">
        <v>99000.630857142867</v>
      </c>
      <c r="AD232" s="2">
        <v>164289.84</v>
      </c>
      <c r="AE232" s="1"/>
      <c r="AF232" s="1"/>
      <c r="AG232" s="1"/>
      <c r="AH232" s="4" t="s">
        <v>564</v>
      </c>
      <c r="AI232" s="1"/>
      <c r="AJ232" s="1"/>
      <c r="AK232" s="1"/>
      <c r="AL232" s="1"/>
      <c r="AM232" s="1"/>
    </row>
    <row r="233" spans="1:42" customFormat="1" ht="15" hidden="1" x14ac:dyDescent="0.25">
      <c r="A233" s="1"/>
      <c r="B233" s="1" t="s">
        <v>38</v>
      </c>
      <c r="C233" s="1" t="s">
        <v>95</v>
      </c>
      <c r="D233" s="1" t="s">
        <v>964</v>
      </c>
      <c r="E233" s="1" t="s">
        <v>965</v>
      </c>
      <c r="F233" s="1" t="s">
        <v>962</v>
      </c>
      <c r="G233" s="1" t="s">
        <v>966</v>
      </c>
      <c r="H233" s="1" t="s">
        <v>967</v>
      </c>
      <c r="I233" s="1"/>
      <c r="J233" s="1"/>
      <c r="K233" s="1"/>
      <c r="L233" s="1" t="s">
        <v>968</v>
      </c>
      <c r="M233" s="1" t="s">
        <v>328</v>
      </c>
      <c r="N233" s="1" t="s">
        <v>48</v>
      </c>
      <c r="O233" s="1"/>
      <c r="P233" s="1"/>
      <c r="Q233" s="1"/>
      <c r="R233" s="1">
        <v>16</v>
      </c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2">
        <v>40615.643428571428</v>
      </c>
      <c r="AD233" s="2">
        <v>67400.960000000006</v>
      </c>
      <c r="AE233" s="1"/>
      <c r="AF233" s="1"/>
      <c r="AG233" s="1"/>
      <c r="AH233" s="4" t="s">
        <v>564</v>
      </c>
      <c r="AI233" s="1"/>
      <c r="AJ233" s="1"/>
      <c r="AK233" s="1"/>
      <c r="AL233" s="1"/>
      <c r="AM233" s="1"/>
      <c r="AP233" t="s">
        <v>120</v>
      </c>
    </row>
    <row r="234" spans="1:42" customFormat="1" ht="15" hidden="1" x14ac:dyDescent="0.25">
      <c r="A234" s="1"/>
      <c r="B234" s="1" t="s">
        <v>38</v>
      </c>
      <c r="C234" s="1" t="s">
        <v>570</v>
      </c>
      <c r="D234" s="1" t="s">
        <v>969</v>
      </c>
      <c r="E234" s="1" t="s">
        <v>101</v>
      </c>
      <c r="F234" s="1" t="s">
        <v>970</v>
      </c>
      <c r="G234" s="1" t="s">
        <v>193</v>
      </c>
      <c r="H234" s="1" t="s">
        <v>460</v>
      </c>
      <c r="I234" s="1"/>
      <c r="J234" s="1"/>
      <c r="K234" s="1"/>
      <c r="L234" s="1" t="s">
        <v>78</v>
      </c>
      <c r="M234" s="1" t="s">
        <v>328</v>
      </c>
      <c r="N234" s="1" t="s">
        <v>48</v>
      </c>
      <c r="O234" s="1"/>
      <c r="P234" s="1"/>
      <c r="Q234" s="1">
        <v>28</v>
      </c>
      <c r="R234" s="1">
        <v>24</v>
      </c>
      <c r="S234" s="1">
        <v>1783</v>
      </c>
      <c r="T234" s="1">
        <v>6.4759599999999997</v>
      </c>
      <c r="U234" s="1">
        <v>-73.196010000000001</v>
      </c>
      <c r="V234" s="1"/>
      <c r="W234" s="1"/>
      <c r="X234" s="1"/>
      <c r="Y234" s="1"/>
      <c r="Z234" s="1"/>
      <c r="AA234" s="1"/>
      <c r="AB234" s="1"/>
      <c r="AC234" s="2">
        <v>43000</v>
      </c>
      <c r="AD234" s="2">
        <v>40440.576000000001</v>
      </c>
      <c r="AE234" s="1"/>
      <c r="AF234" s="1"/>
      <c r="AG234" s="1"/>
      <c r="AH234" s="4" t="s">
        <v>564</v>
      </c>
      <c r="AI234" s="1"/>
      <c r="AJ234" s="1"/>
      <c r="AK234" s="1"/>
      <c r="AL234" s="1"/>
      <c r="AM234" s="1"/>
      <c r="AP234" s="86" t="s">
        <v>120</v>
      </c>
    </row>
    <row r="235" spans="1:42" customFormat="1" ht="15" hidden="1" x14ac:dyDescent="0.25">
      <c r="A235" s="1"/>
      <c r="B235" s="1" t="s">
        <v>38</v>
      </c>
      <c r="C235" s="1" t="s">
        <v>558</v>
      </c>
      <c r="D235" s="1" t="s">
        <v>971</v>
      </c>
      <c r="E235" s="1" t="s">
        <v>972</v>
      </c>
      <c r="F235" s="1" t="s">
        <v>973</v>
      </c>
      <c r="G235" s="1" t="s">
        <v>193</v>
      </c>
      <c r="H235" s="1" t="s">
        <v>651</v>
      </c>
      <c r="I235" s="1"/>
      <c r="J235" s="1"/>
      <c r="K235" s="1"/>
      <c r="L235" s="1" t="s">
        <v>78</v>
      </c>
      <c r="M235" s="1" t="s">
        <v>328</v>
      </c>
      <c r="N235" s="1" t="s">
        <v>48</v>
      </c>
      <c r="O235" s="1"/>
      <c r="P235" s="1"/>
      <c r="Q235" s="1"/>
      <c r="R235" s="1">
        <v>49.9</v>
      </c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2">
        <v>126670.03794285712</v>
      </c>
      <c r="AD235" s="2">
        <v>210206.74400000001</v>
      </c>
      <c r="AE235" s="1"/>
      <c r="AF235" s="1"/>
      <c r="AG235" s="1"/>
      <c r="AH235" s="4" t="s">
        <v>564</v>
      </c>
      <c r="AI235" s="1"/>
      <c r="AJ235" s="1"/>
      <c r="AK235" s="1"/>
      <c r="AL235" s="1"/>
      <c r="AM235" s="1"/>
      <c r="AP235" t="s">
        <v>120</v>
      </c>
    </row>
    <row r="236" spans="1:42" customFormat="1" ht="15" hidden="1" x14ac:dyDescent="0.25">
      <c r="A236" s="1"/>
      <c r="B236" s="1" t="s">
        <v>38</v>
      </c>
      <c r="C236" s="1" t="s">
        <v>95</v>
      </c>
      <c r="D236" s="1" t="s">
        <v>974</v>
      </c>
      <c r="E236" s="1" t="s">
        <v>975</v>
      </c>
      <c r="F236" s="1" t="s">
        <v>351</v>
      </c>
      <c r="G236" s="1" t="s">
        <v>777</v>
      </c>
      <c r="H236" s="1" t="s">
        <v>416</v>
      </c>
      <c r="I236" s="1"/>
      <c r="J236" s="1"/>
      <c r="K236" s="1"/>
      <c r="L236" s="1" t="s">
        <v>640</v>
      </c>
      <c r="M236" s="1" t="s">
        <v>328</v>
      </c>
      <c r="N236" s="1" t="s">
        <v>48</v>
      </c>
      <c r="O236" s="1"/>
      <c r="P236" s="1"/>
      <c r="Q236" s="1">
        <v>15.5</v>
      </c>
      <c r="R236" s="1">
        <v>15</v>
      </c>
      <c r="S236" s="1">
        <v>1639</v>
      </c>
      <c r="T236" s="1">
        <v>6.4646299999999997</v>
      </c>
      <c r="U236" s="1">
        <v>-73.240219999999994</v>
      </c>
      <c r="V236" s="1"/>
      <c r="W236" s="1"/>
      <c r="X236" s="1"/>
      <c r="Y236" s="1"/>
      <c r="Z236" s="1"/>
      <c r="AA236" s="1"/>
      <c r="AB236" s="1"/>
      <c r="AC236" s="2">
        <v>28125</v>
      </c>
      <c r="AD236" s="2">
        <v>58975.839999999997</v>
      </c>
      <c r="AE236" s="1"/>
      <c r="AF236" s="1"/>
      <c r="AG236" s="1"/>
      <c r="AH236" s="4" t="s">
        <v>564</v>
      </c>
      <c r="AI236" s="1"/>
      <c r="AJ236" s="1"/>
      <c r="AK236" s="1"/>
      <c r="AL236" s="1"/>
      <c r="AM236" s="1"/>
      <c r="AP236" s="86" t="s">
        <v>120</v>
      </c>
    </row>
    <row r="237" spans="1:42" customFormat="1" ht="15" hidden="1" x14ac:dyDescent="0.25">
      <c r="A237" s="1"/>
      <c r="B237" s="1" t="s">
        <v>38</v>
      </c>
      <c r="C237" s="1" t="s">
        <v>570</v>
      </c>
      <c r="D237" s="1" t="s">
        <v>976</v>
      </c>
      <c r="E237" s="1" t="s">
        <v>977</v>
      </c>
      <c r="F237" s="1" t="s">
        <v>665</v>
      </c>
      <c r="G237" s="1" t="s">
        <v>125</v>
      </c>
      <c r="H237" s="1" t="s">
        <v>661</v>
      </c>
      <c r="I237" s="1"/>
      <c r="J237" s="1"/>
      <c r="K237" s="1"/>
      <c r="L237" s="1" t="s">
        <v>968</v>
      </c>
      <c r="M237" s="1" t="s">
        <v>328</v>
      </c>
      <c r="N237" s="1" t="s">
        <v>48</v>
      </c>
      <c r="O237" s="1"/>
      <c r="P237" s="1"/>
      <c r="Q237" s="1"/>
      <c r="R237" s="1">
        <v>4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2">
        <v>10153.910857142857</v>
      </c>
      <c r="AD237" s="2">
        <v>16850.240000000002</v>
      </c>
      <c r="AE237" s="1"/>
      <c r="AF237" s="1"/>
      <c r="AG237" s="1"/>
      <c r="AH237" s="4" t="s">
        <v>564</v>
      </c>
      <c r="AI237" s="1"/>
      <c r="AJ237" s="1"/>
      <c r="AK237" s="1"/>
      <c r="AL237" s="1"/>
      <c r="AM237" s="1"/>
    </row>
    <row r="238" spans="1:42" ht="18.75" x14ac:dyDescent="0.3">
      <c r="A238" s="1"/>
      <c r="B238" s="1" t="s">
        <v>38</v>
      </c>
      <c r="C238" s="92" t="s">
        <v>72</v>
      </c>
      <c r="D238" s="134" t="s">
        <v>1095</v>
      </c>
      <c r="E238" s="161" t="s">
        <v>1096</v>
      </c>
      <c r="F238" s="94" t="s">
        <v>800</v>
      </c>
      <c r="G238" s="161" t="s">
        <v>91</v>
      </c>
      <c r="H238" s="161" t="s">
        <v>308</v>
      </c>
      <c r="I238" s="107" t="s">
        <v>45</v>
      </c>
      <c r="J238" s="162">
        <v>13855509</v>
      </c>
      <c r="K238" s="108">
        <v>3124303941</v>
      </c>
      <c r="L238" s="107" t="s">
        <v>1097</v>
      </c>
      <c r="M238" s="161" t="s">
        <v>65</v>
      </c>
      <c r="N238" s="107" t="s">
        <v>48</v>
      </c>
      <c r="O238" s="7">
        <v>0</v>
      </c>
      <c r="P238" s="7">
        <v>1</v>
      </c>
      <c r="Q238" s="107">
        <v>5.42</v>
      </c>
      <c r="R238" s="109">
        <v>5.2</v>
      </c>
      <c r="S238" s="9">
        <v>1520</v>
      </c>
      <c r="T238" s="9">
        <v>6.4260999999999999</v>
      </c>
      <c r="U238" s="9">
        <v>-73.124799999999993</v>
      </c>
      <c r="V238" s="136">
        <f>AC238-W238-X238-Y238-Z238-AA238-AB238</f>
        <v>8728</v>
      </c>
      <c r="W238" s="136">
        <v>591</v>
      </c>
      <c r="X238" s="136">
        <v>581</v>
      </c>
      <c r="Y238" s="136"/>
      <c r="Z238" s="136"/>
      <c r="AA238" s="136"/>
      <c r="AB238" s="163"/>
      <c r="AC238" s="164">
        <v>9900</v>
      </c>
      <c r="AD238" s="22"/>
      <c r="AE238" s="1">
        <v>28080</v>
      </c>
      <c r="AF238" s="7">
        <v>0</v>
      </c>
      <c r="AG238" s="7">
        <v>0</v>
      </c>
      <c r="AH238" s="92" t="s">
        <v>549</v>
      </c>
      <c r="AI238" s="7">
        <v>0</v>
      </c>
      <c r="AJ238" s="7">
        <v>0</v>
      </c>
      <c r="AK238" s="7">
        <v>0</v>
      </c>
      <c r="AL238" s="7">
        <v>0</v>
      </c>
      <c r="AM238" s="7">
        <v>0</v>
      </c>
    </row>
    <row r="239" spans="1:42" ht="18.75" x14ac:dyDescent="0.3">
      <c r="A239" s="1"/>
      <c r="B239" s="1" t="s">
        <v>38</v>
      </c>
      <c r="C239" s="122" t="s">
        <v>72</v>
      </c>
      <c r="D239" s="134" t="s">
        <v>1073</v>
      </c>
      <c r="E239" s="94" t="s">
        <v>1074</v>
      </c>
      <c r="F239" s="94" t="s">
        <v>1075</v>
      </c>
      <c r="G239" s="94" t="s">
        <v>99</v>
      </c>
      <c r="H239" s="94" t="s">
        <v>77</v>
      </c>
      <c r="I239" s="122" t="s">
        <v>195</v>
      </c>
      <c r="J239" s="135">
        <v>28468873</v>
      </c>
      <c r="K239" s="124">
        <v>3138322992</v>
      </c>
      <c r="L239" s="122" t="s">
        <v>71</v>
      </c>
      <c r="M239" s="94" t="s">
        <v>119</v>
      </c>
      <c r="N239" s="122" t="s">
        <v>48</v>
      </c>
      <c r="O239" s="4">
        <v>1</v>
      </c>
      <c r="P239" s="4">
        <v>25</v>
      </c>
      <c r="Q239" s="122">
        <v>44.35</v>
      </c>
      <c r="R239" s="125">
        <v>13</v>
      </c>
      <c r="S239" s="6">
        <v>1600</v>
      </c>
      <c r="T239" s="6">
        <v>6.4832000000000001</v>
      </c>
      <c r="U239" s="6">
        <v>-74.185900000000004</v>
      </c>
      <c r="V239" s="136">
        <f>AC239-W239-X239-Y239-Z239-AA239-AB239</f>
        <v>31900</v>
      </c>
      <c r="W239" s="136">
        <v>600</v>
      </c>
      <c r="X239" s="136"/>
      <c r="Y239" s="136"/>
      <c r="Z239" s="136"/>
      <c r="AA239" s="136"/>
      <c r="AB239" s="137"/>
      <c r="AC239" s="138">
        <v>32500</v>
      </c>
      <c r="AD239" s="13"/>
      <c r="AE239" s="14">
        <v>65500</v>
      </c>
      <c r="AF239" s="4">
        <v>0</v>
      </c>
      <c r="AG239" s="4">
        <v>0</v>
      </c>
      <c r="AH239" s="122" t="s">
        <v>549</v>
      </c>
      <c r="AI239" s="4">
        <v>0</v>
      </c>
      <c r="AJ239" s="4">
        <v>0</v>
      </c>
      <c r="AK239" s="4" t="s">
        <v>553</v>
      </c>
      <c r="AL239" s="4">
        <v>0</v>
      </c>
      <c r="AM239" s="4">
        <v>0</v>
      </c>
    </row>
    <row r="240" spans="1:42" customFormat="1" ht="15" hidden="1" x14ac:dyDescent="0.25">
      <c r="A240" s="1"/>
      <c r="B240" s="1" t="s">
        <v>38</v>
      </c>
      <c r="C240" s="1" t="s">
        <v>558</v>
      </c>
      <c r="D240" t="s">
        <v>986</v>
      </c>
      <c r="E240" s="1" t="s">
        <v>987</v>
      </c>
      <c r="F240" s="1" t="s">
        <v>988</v>
      </c>
      <c r="G240" s="1" t="s">
        <v>294</v>
      </c>
      <c r="H240" s="1" t="s">
        <v>294</v>
      </c>
      <c r="I240" s="1"/>
      <c r="J240" s="1"/>
      <c r="K240" s="1"/>
      <c r="L240" s="1" t="s">
        <v>569</v>
      </c>
      <c r="M240" s="1" t="s">
        <v>328</v>
      </c>
      <c r="N240" s="1" t="s">
        <v>48</v>
      </c>
      <c r="O240" s="1"/>
      <c r="P240" s="1"/>
      <c r="Q240" s="1"/>
      <c r="R240" s="1">
        <v>19</v>
      </c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2">
        <v>48231.076571428566</v>
      </c>
      <c r="AD240" s="2">
        <v>80038.64</v>
      </c>
      <c r="AE240" s="1"/>
      <c r="AF240" s="1"/>
      <c r="AG240" s="1"/>
      <c r="AH240" s="4" t="s">
        <v>564</v>
      </c>
      <c r="AI240" s="1"/>
      <c r="AJ240" s="1"/>
      <c r="AK240" s="1"/>
      <c r="AL240" s="1"/>
      <c r="AM240" s="1"/>
      <c r="AP240" t="s">
        <v>120</v>
      </c>
    </row>
    <row r="241" spans="1:42" customFormat="1" ht="15" hidden="1" x14ac:dyDescent="0.25">
      <c r="A241" s="1"/>
      <c r="B241" s="1" t="s">
        <v>38</v>
      </c>
      <c r="C241" s="1" t="s">
        <v>570</v>
      </c>
      <c r="D241" t="s">
        <v>989</v>
      </c>
      <c r="E241" s="1" t="s">
        <v>990</v>
      </c>
      <c r="F241" s="1" t="s">
        <v>991</v>
      </c>
      <c r="G241" s="1" t="s">
        <v>294</v>
      </c>
      <c r="H241" s="1" t="s">
        <v>992</v>
      </c>
      <c r="I241" s="1"/>
      <c r="J241" s="1"/>
      <c r="K241" s="1"/>
      <c r="L241" s="1" t="s">
        <v>563</v>
      </c>
      <c r="M241" s="1" t="s">
        <v>328</v>
      </c>
      <c r="N241" s="1" t="s">
        <v>48</v>
      </c>
      <c r="O241" s="1"/>
      <c r="P241" s="1"/>
      <c r="Q241" s="1"/>
      <c r="R241" s="1">
        <v>7</v>
      </c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2">
        <v>17769.343999999997</v>
      </c>
      <c r="AD241" s="2">
        <v>29487.919999999998</v>
      </c>
      <c r="AE241" s="1"/>
      <c r="AF241" s="1"/>
      <c r="AG241" s="1"/>
      <c r="AH241" s="4" t="s">
        <v>564</v>
      </c>
      <c r="AI241" s="1"/>
      <c r="AJ241" s="1"/>
      <c r="AK241" s="1"/>
      <c r="AL241" s="1"/>
      <c r="AM241" s="1"/>
    </row>
    <row r="242" spans="1:42" customFormat="1" ht="15" hidden="1" x14ac:dyDescent="0.25">
      <c r="A242" s="1"/>
      <c r="B242" s="1" t="s">
        <v>38</v>
      </c>
      <c r="C242" s="1" t="s">
        <v>95</v>
      </c>
      <c r="D242" t="s">
        <v>993</v>
      </c>
      <c r="E242" s="1" t="s">
        <v>937</v>
      </c>
      <c r="F242" s="1" t="s">
        <v>931</v>
      </c>
      <c r="G242" s="1" t="s">
        <v>994</v>
      </c>
      <c r="H242" s="1" t="s">
        <v>995</v>
      </c>
      <c r="I242" s="1"/>
      <c r="J242" s="1"/>
      <c r="K242" s="1"/>
      <c r="L242" s="1" t="s">
        <v>590</v>
      </c>
      <c r="M242" s="1" t="s">
        <v>328</v>
      </c>
      <c r="N242" s="1" t="s">
        <v>48</v>
      </c>
      <c r="O242" s="1"/>
      <c r="P242" s="1"/>
      <c r="Q242" s="1"/>
      <c r="R242" s="1">
        <v>37.5</v>
      </c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2">
        <v>95192.914285714272</v>
      </c>
      <c r="AD242" s="2">
        <v>157971</v>
      </c>
      <c r="AE242" s="1"/>
      <c r="AF242" s="1"/>
      <c r="AG242" s="1"/>
      <c r="AH242" s="4" t="s">
        <v>564</v>
      </c>
      <c r="AI242" s="1"/>
      <c r="AJ242" s="1"/>
      <c r="AK242" s="1"/>
      <c r="AL242" s="1"/>
      <c r="AM242" s="1"/>
    </row>
    <row r="243" spans="1:42" customFormat="1" ht="15" hidden="1" x14ac:dyDescent="0.25">
      <c r="A243" s="1"/>
      <c r="B243" s="1" t="s">
        <v>38</v>
      </c>
      <c r="C243" s="1" t="s">
        <v>719</v>
      </c>
      <c r="D243" t="s">
        <v>996</v>
      </c>
      <c r="E243" s="1" t="s">
        <v>997</v>
      </c>
      <c r="F243" s="1" t="s">
        <v>998</v>
      </c>
      <c r="G243" s="1" t="s">
        <v>460</v>
      </c>
      <c r="H243" s="1" t="s">
        <v>963</v>
      </c>
      <c r="I243" s="1"/>
      <c r="J243" s="1"/>
      <c r="K243" s="1"/>
      <c r="L243" s="1" t="s">
        <v>228</v>
      </c>
      <c r="M243" s="1" t="s">
        <v>215</v>
      </c>
      <c r="N243" s="1" t="s">
        <v>48</v>
      </c>
      <c r="O243" s="1"/>
      <c r="P243" s="1"/>
      <c r="Q243" s="1"/>
      <c r="R243" s="1">
        <v>3</v>
      </c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2">
        <v>7615.4331428571422</v>
      </c>
      <c r="AD243" s="2">
        <v>12637.68</v>
      </c>
      <c r="AE243" s="1"/>
      <c r="AF243" s="1"/>
      <c r="AG243" s="1"/>
      <c r="AH243" s="4" t="s">
        <v>564</v>
      </c>
      <c r="AI243" s="1"/>
      <c r="AJ243" s="1"/>
      <c r="AK243" s="1"/>
      <c r="AL243" s="1"/>
      <c r="AM243" s="1"/>
    </row>
    <row r="244" spans="1:42" customFormat="1" ht="15" hidden="1" x14ac:dyDescent="0.25">
      <c r="A244" s="1"/>
      <c r="B244" s="1" t="s">
        <v>38</v>
      </c>
      <c r="C244" s="1" t="s">
        <v>558</v>
      </c>
      <c r="D244" t="s">
        <v>999</v>
      </c>
      <c r="E244" s="1" t="s">
        <v>1000</v>
      </c>
      <c r="F244" s="1" t="s">
        <v>1001</v>
      </c>
      <c r="G244" s="1" t="s">
        <v>460</v>
      </c>
      <c r="H244" s="1" t="s">
        <v>393</v>
      </c>
      <c r="I244" s="1"/>
      <c r="J244" s="1"/>
      <c r="K244" s="1"/>
      <c r="L244" s="1" t="s">
        <v>78</v>
      </c>
      <c r="M244" s="1" t="s">
        <v>328</v>
      </c>
      <c r="N244" s="1" t="s">
        <v>48</v>
      </c>
      <c r="O244" s="1"/>
      <c r="P244" s="1"/>
      <c r="Q244" s="1"/>
      <c r="R244" s="1">
        <v>49.5</v>
      </c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2">
        <v>125654.64685714284</v>
      </c>
      <c r="AD244" s="2">
        <v>208521.72</v>
      </c>
      <c r="AE244" s="1"/>
      <c r="AF244" s="1"/>
      <c r="AG244" s="1"/>
      <c r="AH244" s="4" t="s">
        <v>564</v>
      </c>
      <c r="AI244" s="1"/>
      <c r="AJ244" s="1"/>
      <c r="AK244" s="1"/>
      <c r="AL244" s="1"/>
      <c r="AM244" s="1"/>
      <c r="AP244" t="s">
        <v>553</v>
      </c>
    </row>
    <row r="245" spans="1:42" customFormat="1" ht="15" hidden="1" x14ac:dyDescent="0.25">
      <c r="A245" s="1"/>
      <c r="B245" s="1" t="s">
        <v>38</v>
      </c>
      <c r="C245" s="1" t="s">
        <v>719</v>
      </c>
      <c r="D245" t="s">
        <v>1002</v>
      </c>
      <c r="E245" s="1" t="s">
        <v>1003</v>
      </c>
      <c r="F245" s="1" t="s">
        <v>800</v>
      </c>
      <c r="G245" s="1" t="s">
        <v>240</v>
      </c>
      <c r="H245" s="1" t="s">
        <v>393</v>
      </c>
      <c r="I245" s="1"/>
      <c r="J245" s="1"/>
      <c r="K245" s="1"/>
      <c r="L245" s="1" t="s">
        <v>228</v>
      </c>
      <c r="M245" s="1" t="s">
        <v>215</v>
      </c>
      <c r="N245" s="1" t="s">
        <v>48</v>
      </c>
      <c r="O245" s="1"/>
      <c r="P245" s="1"/>
      <c r="Q245" s="1"/>
      <c r="R245" s="1">
        <v>4.5</v>
      </c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2">
        <v>11423.149714285715</v>
      </c>
      <c r="AD245" s="2">
        <v>18956.52</v>
      </c>
      <c r="AE245" s="1"/>
      <c r="AF245" s="1"/>
      <c r="AG245" s="1"/>
      <c r="AH245" s="4" t="s">
        <v>564</v>
      </c>
      <c r="AI245" s="1"/>
      <c r="AJ245" s="1"/>
      <c r="AK245" s="1"/>
      <c r="AL245" s="1"/>
      <c r="AM245" s="1"/>
    </row>
    <row r="246" spans="1:42" customFormat="1" ht="15" hidden="1" x14ac:dyDescent="0.25">
      <c r="A246" s="1"/>
      <c r="B246" s="1" t="s">
        <v>38</v>
      </c>
      <c r="C246" s="1" t="s">
        <v>570</v>
      </c>
      <c r="D246" t="s">
        <v>1004</v>
      </c>
      <c r="E246" s="1" t="s">
        <v>957</v>
      </c>
      <c r="F246" s="1" t="s">
        <v>207</v>
      </c>
      <c r="G246" s="1" t="s">
        <v>1005</v>
      </c>
      <c r="H246" s="1" t="s">
        <v>332</v>
      </c>
      <c r="I246" s="1"/>
      <c r="J246" s="1"/>
      <c r="K246" s="1"/>
      <c r="L246" s="1" t="s">
        <v>563</v>
      </c>
      <c r="M246" s="1" t="s">
        <v>328</v>
      </c>
      <c r="N246" s="1" t="s">
        <v>48</v>
      </c>
      <c r="O246" s="1"/>
      <c r="P246" s="1"/>
      <c r="Q246" s="1">
        <v>9</v>
      </c>
      <c r="R246" s="1">
        <v>8.6999999999999993</v>
      </c>
      <c r="S246" s="1">
        <v>1558</v>
      </c>
      <c r="T246" s="1">
        <v>6.4352999999999998</v>
      </c>
      <c r="U246" s="1">
        <v>-73</v>
      </c>
      <c r="V246" s="1"/>
      <c r="W246" s="1"/>
      <c r="X246" s="1"/>
      <c r="Y246" s="1"/>
      <c r="Z246" s="1"/>
      <c r="AA246" s="1"/>
      <c r="AB246" s="1"/>
      <c r="AC246" s="2">
        <v>21250</v>
      </c>
      <c r="AD246" s="2">
        <v>37913.040000000001</v>
      </c>
      <c r="AE246" s="1"/>
      <c r="AF246" s="1"/>
      <c r="AG246" s="1"/>
      <c r="AH246" s="4" t="s">
        <v>564</v>
      </c>
      <c r="AI246" s="1"/>
      <c r="AJ246" s="1"/>
      <c r="AK246" s="1"/>
      <c r="AL246" s="1"/>
      <c r="AM246" s="1"/>
      <c r="AP246" s="86" t="s">
        <v>120</v>
      </c>
    </row>
    <row r="247" spans="1:42" customFormat="1" ht="15" hidden="1" x14ac:dyDescent="0.25">
      <c r="A247" s="1"/>
      <c r="B247" s="1" t="s">
        <v>38</v>
      </c>
      <c r="C247" s="1" t="s">
        <v>570</v>
      </c>
      <c r="D247" t="s">
        <v>1006</v>
      </c>
      <c r="E247" s="1" t="s">
        <v>1007</v>
      </c>
      <c r="F247" s="1" t="s">
        <v>1008</v>
      </c>
      <c r="G247" s="1" t="s">
        <v>1005</v>
      </c>
      <c r="H247" s="1" t="s">
        <v>1009</v>
      </c>
      <c r="I247" s="1"/>
      <c r="J247" s="1"/>
      <c r="K247" s="1"/>
      <c r="L247" s="1" t="s">
        <v>563</v>
      </c>
      <c r="M247" s="1" t="s">
        <v>328</v>
      </c>
      <c r="N247" s="1" t="s">
        <v>48</v>
      </c>
      <c r="O247" s="1"/>
      <c r="P247" s="1"/>
      <c r="Q247" s="1">
        <v>12</v>
      </c>
      <c r="R247" s="1">
        <v>11.5</v>
      </c>
      <c r="S247" s="1">
        <v>1726</v>
      </c>
      <c r="T247" s="1">
        <v>6.4237500000000001</v>
      </c>
      <c r="U247" s="1">
        <v>-73.222020000000001</v>
      </c>
      <c r="V247" s="1"/>
      <c r="W247" s="1"/>
      <c r="X247" s="1"/>
      <c r="Y247" s="1"/>
      <c r="Z247" s="1"/>
      <c r="AA247" s="1"/>
      <c r="AB247" s="1"/>
      <c r="AC247" s="2">
        <v>32225</v>
      </c>
      <c r="AD247" s="2">
        <v>44231.88</v>
      </c>
      <c r="AE247" s="1"/>
      <c r="AF247" s="1"/>
      <c r="AG247" s="1"/>
      <c r="AH247" s="4" t="s">
        <v>564</v>
      </c>
      <c r="AI247" s="1"/>
      <c r="AJ247" s="1"/>
      <c r="AK247" s="1"/>
      <c r="AL247" s="1"/>
      <c r="AM247" s="1"/>
      <c r="AP247" s="86" t="s">
        <v>120</v>
      </c>
    </row>
    <row r="248" spans="1:42" customFormat="1" ht="15" hidden="1" x14ac:dyDescent="0.25">
      <c r="A248" s="1"/>
      <c r="B248" s="1" t="s">
        <v>38</v>
      </c>
      <c r="C248" s="1" t="s">
        <v>558</v>
      </c>
      <c r="D248" t="s">
        <v>1010</v>
      </c>
      <c r="E248" s="1" t="s">
        <v>1011</v>
      </c>
      <c r="F248" s="1" t="s">
        <v>1012</v>
      </c>
      <c r="G248" s="1" t="s">
        <v>651</v>
      </c>
      <c r="H248" s="1" t="s">
        <v>1013</v>
      </c>
      <c r="I248" s="1"/>
      <c r="J248" s="1"/>
      <c r="K248" s="1"/>
      <c r="L248" s="1" t="s">
        <v>968</v>
      </c>
      <c r="M248" s="1" t="s">
        <v>328</v>
      </c>
      <c r="N248" s="1" t="s">
        <v>48</v>
      </c>
      <c r="O248" s="1"/>
      <c r="P248" s="1"/>
      <c r="Q248" s="1"/>
      <c r="R248" s="1">
        <v>22</v>
      </c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2">
        <v>55846.509714285712</v>
      </c>
      <c r="AD248" s="2">
        <v>92676.32</v>
      </c>
      <c r="AE248" s="1"/>
      <c r="AF248" s="1"/>
      <c r="AG248" s="1"/>
      <c r="AH248" s="4" t="s">
        <v>564</v>
      </c>
      <c r="AI248" s="1"/>
      <c r="AJ248" s="1"/>
      <c r="AK248" s="1"/>
      <c r="AL248" s="1"/>
      <c r="AM248" s="1"/>
      <c r="AP248" t="s">
        <v>120</v>
      </c>
    </row>
    <row r="249" spans="1:42" customFormat="1" ht="15" hidden="1" x14ac:dyDescent="0.25">
      <c r="A249" s="1"/>
      <c r="B249" s="1" t="s">
        <v>38</v>
      </c>
      <c r="C249" s="1" t="s">
        <v>558</v>
      </c>
      <c r="D249" t="s">
        <v>1014</v>
      </c>
      <c r="E249" s="1" t="s">
        <v>934</v>
      </c>
      <c r="F249" s="1" t="s">
        <v>653</v>
      </c>
      <c r="G249" s="1" t="s">
        <v>918</v>
      </c>
      <c r="H249" s="1" t="s">
        <v>1015</v>
      </c>
      <c r="I249" s="1"/>
      <c r="J249" s="1"/>
      <c r="K249" s="1"/>
      <c r="L249" s="1" t="s">
        <v>78</v>
      </c>
      <c r="M249" s="1" t="s">
        <v>328</v>
      </c>
      <c r="N249" s="1" t="s">
        <v>48</v>
      </c>
      <c r="O249" s="1"/>
      <c r="P249" s="1"/>
      <c r="Q249" s="1"/>
      <c r="R249" s="1">
        <v>11.5</v>
      </c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2">
        <v>29192.493714285716</v>
      </c>
      <c r="AD249" s="2">
        <v>48444.44</v>
      </c>
      <c r="AE249" s="1"/>
      <c r="AF249" s="1"/>
      <c r="AG249" s="1"/>
      <c r="AH249" s="4" t="s">
        <v>564</v>
      </c>
      <c r="AI249" s="1"/>
      <c r="AJ249" s="1"/>
      <c r="AK249" s="1"/>
      <c r="AL249" s="1"/>
      <c r="AM249" s="1"/>
      <c r="AP249" t="s">
        <v>553</v>
      </c>
    </row>
    <row r="250" spans="1:42" customFormat="1" ht="15" hidden="1" x14ac:dyDescent="0.25">
      <c r="A250" s="1"/>
      <c r="B250" s="1" t="s">
        <v>38</v>
      </c>
      <c r="C250" s="1" t="s">
        <v>95</v>
      </c>
      <c r="D250" t="s">
        <v>1016</v>
      </c>
      <c r="E250" s="1" t="s">
        <v>1017</v>
      </c>
      <c r="F250" s="1" t="s">
        <v>791</v>
      </c>
      <c r="G250" s="1" t="s">
        <v>1018</v>
      </c>
      <c r="H250" s="1" t="s">
        <v>1019</v>
      </c>
      <c r="I250" s="1"/>
      <c r="J250" s="1"/>
      <c r="K250" s="1"/>
      <c r="L250" s="1" t="s">
        <v>563</v>
      </c>
      <c r="M250" s="1" t="s">
        <v>328</v>
      </c>
      <c r="N250" s="1" t="s">
        <v>48</v>
      </c>
      <c r="O250" s="1"/>
      <c r="P250" s="1"/>
      <c r="Q250" s="1">
        <v>4</v>
      </c>
      <c r="R250" s="1">
        <v>3.5</v>
      </c>
      <c r="S250" s="1">
        <v>1754</v>
      </c>
      <c r="T250" s="1"/>
      <c r="U250" s="1">
        <v>-73.215209999999999</v>
      </c>
      <c r="V250" s="1"/>
      <c r="W250" s="1"/>
      <c r="X250" s="1"/>
      <c r="Y250" s="1"/>
      <c r="Z250" s="1"/>
      <c r="AA250" s="1"/>
      <c r="AB250" s="1"/>
      <c r="AC250" s="2">
        <v>11000</v>
      </c>
      <c r="AD250" s="2">
        <v>16850.240000000002</v>
      </c>
      <c r="AE250" s="1"/>
      <c r="AF250" s="1"/>
      <c r="AG250" s="1"/>
      <c r="AH250" s="4" t="s">
        <v>564</v>
      </c>
      <c r="AI250" s="1"/>
      <c r="AJ250" s="1"/>
      <c r="AK250" s="1"/>
      <c r="AL250" s="1"/>
      <c r="AM250" s="1"/>
      <c r="AP250" s="25" t="s">
        <v>120</v>
      </c>
    </row>
    <row r="251" spans="1:42" customFormat="1" ht="15" hidden="1" x14ac:dyDescent="0.25">
      <c r="A251" s="1"/>
      <c r="B251" s="1" t="s">
        <v>38</v>
      </c>
      <c r="C251" s="1" t="s">
        <v>558</v>
      </c>
      <c r="D251" t="s">
        <v>1020</v>
      </c>
      <c r="E251" s="1" t="s">
        <v>1021</v>
      </c>
      <c r="F251" s="1" t="s">
        <v>210</v>
      </c>
      <c r="G251" s="1" t="s">
        <v>1018</v>
      </c>
      <c r="H251" s="1" t="s">
        <v>374</v>
      </c>
      <c r="I251" s="1"/>
      <c r="J251" s="1"/>
      <c r="K251" s="1"/>
      <c r="L251" s="1" t="s">
        <v>569</v>
      </c>
      <c r="M251" s="1" t="s">
        <v>328</v>
      </c>
      <c r="N251" s="1" t="s">
        <v>48</v>
      </c>
      <c r="O251" s="1"/>
      <c r="P251" s="1"/>
      <c r="Q251" s="1">
        <v>24</v>
      </c>
      <c r="R251" s="1">
        <v>20</v>
      </c>
      <c r="S251" s="1">
        <v>1708</v>
      </c>
      <c r="T251" s="1">
        <v>6.4743000000000004</v>
      </c>
      <c r="U251" s="1">
        <v>-73.206879999999998</v>
      </c>
      <c r="V251" s="1"/>
      <c r="W251" s="1"/>
      <c r="X251" s="1"/>
      <c r="Y251" s="1"/>
      <c r="Z251" s="1"/>
      <c r="AA251" s="1"/>
      <c r="AB251" s="1"/>
      <c r="AC251" s="2">
        <v>37500</v>
      </c>
      <c r="AD251" s="2">
        <v>96888.88</v>
      </c>
      <c r="AE251" s="1"/>
      <c r="AF251" s="1"/>
      <c r="AG251" s="1"/>
      <c r="AH251" s="4" t="s">
        <v>564</v>
      </c>
      <c r="AI251" s="1"/>
      <c r="AJ251" s="1"/>
      <c r="AK251" s="1"/>
      <c r="AL251" s="1"/>
      <c r="AM251" s="1"/>
      <c r="AP251" s="86" t="s">
        <v>120</v>
      </c>
    </row>
    <row r="252" spans="1:42" customFormat="1" ht="15" hidden="1" x14ac:dyDescent="0.25">
      <c r="A252" s="1"/>
      <c r="B252" s="1" t="s">
        <v>38</v>
      </c>
      <c r="C252" s="1" t="s">
        <v>95</v>
      </c>
      <c r="D252" t="s">
        <v>1022</v>
      </c>
      <c r="E252" s="1" t="s">
        <v>1023</v>
      </c>
      <c r="F252" s="1" t="s">
        <v>791</v>
      </c>
      <c r="G252" s="1" t="s">
        <v>1024</v>
      </c>
      <c r="H252" s="1" t="s">
        <v>294</v>
      </c>
      <c r="I252" s="1"/>
      <c r="J252" s="1"/>
      <c r="K252" s="1"/>
      <c r="L252" s="1" t="s">
        <v>647</v>
      </c>
      <c r="M252" s="1" t="s">
        <v>328</v>
      </c>
      <c r="N252" s="1" t="s">
        <v>48</v>
      </c>
      <c r="O252" s="1"/>
      <c r="P252" s="1"/>
      <c r="Q252" s="1"/>
      <c r="R252" s="1">
        <v>7</v>
      </c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2">
        <v>17769.343999999997</v>
      </c>
      <c r="AD252" s="2">
        <v>29487.919999999998</v>
      </c>
      <c r="AE252" s="1"/>
      <c r="AF252" s="1"/>
      <c r="AG252" s="1"/>
      <c r="AH252" s="4" t="s">
        <v>564</v>
      </c>
      <c r="AI252" s="1"/>
      <c r="AJ252" s="1"/>
      <c r="AK252" s="1"/>
      <c r="AL252" s="1"/>
      <c r="AM252" s="1"/>
      <c r="AP252" t="s">
        <v>120</v>
      </c>
    </row>
    <row r="253" spans="1:42" customFormat="1" ht="15" hidden="1" x14ac:dyDescent="0.25">
      <c r="A253" s="1"/>
      <c r="B253" s="1" t="s">
        <v>38</v>
      </c>
      <c r="C253" s="1" t="s">
        <v>95</v>
      </c>
      <c r="D253" t="s">
        <v>1025</v>
      </c>
      <c r="E253" s="1" t="s">
        <v>1026</v>
      </c>
      <c r="F253" s="1" t="s">
        <v>1027</v>
      </c>
      <c r="G253" s="1" t="s">
        <v>1028</v>
      </c>
      <c r="H253" s="1" t="s">
        <v>1029</v>
      </c>
      <c r="I253" s="1"/>
      <c r="J253" s="1"/>
      <c r="K253" s="1"/>
      <c r="L253" s="1" t="s">
        <v>576</v>
      </c>
      <c r="M253" s="1" t="s">
        <v>328</v>
      </c>
      <c r="N253" s="1" t="s">
        <v>48</v>
      </c>
      <c r="O253" s="1"/>
      <c r="P253" s="1"/>
      <c r="Q253" s="1">
        <v>14</v>
      </c>
      <c r="R253" s="1">
        <v>12</v>
      </c>
      <c r="S253" s="1">
        <v>1558</v>
      </c>
      <c r="T253" s="1">
        <v>6.4607700000000001</v>
      </c>
      <c r="U253" s="1">
        <v>-73.238680000000002</v>
      </c>
      <c r="V253" s="1"/>
      <c r="W253" s="1"/>
      <c r="X253" s="1"/>
      <c r="Y253" s="1"/>
      <c r="Z253" s="1"/>
      <c r="AA253" s="1"/>
      <c r="AB253" s="1"/>
      <c r="AC253" s="2">
        <v>22500</v>
      </c>
      <c r="AD253" s="2">
        <v>50129.464</v>
      </c>
      <c r="AE253" s="1"/>
      <c r="AF253" s="1"/>
      <c r="AG253" s="1"/>
      <c r="AH253" s="4" t="s">
        <v>564</v>
      </c>
      <c r="AI253" s="1"/>
      <c r="AJ253" s="1"/>
      <c r="AK253" s="1"/>
      <c r="AL253" s="1"/>
      <c r="AM253" s="1"/>
      <c r="AP253" s="86" t="s">
        <v>120</v>
      </c>
    </row>
    <row r="254" spans="1:42" customFormat="1" ht="15" hidden="1" x14ac:dyDescent="0.25">
      <c r="A254" s="1"/>
      <c r="B254" s="1" t="s">
        <v>38</v>
      </c>
      <c r="C254" s="1" t="s">
        <v>570</v>
      </c>
      <c r="D254" t="s">
        <v>1030</v>
      </c>
      <c r="E254" s="1" t="s">
        <v>41</v>
      </c>
      <c r="F254" s="1" t="s">
        <v>1031</v>
      </c>
      <c r="G254" s="1" t="s">
        <v>585</v>
      </c>
      <c r="H254" s="1" t="s">
        <v>245</v>
      </c>
      <c r="I254" s="1"/>
      <c r="J254" s="1"/>
      <c r="K254" s="1"/>
      <c r="L254" s="1" t="s">
        <v>590</v>
      </c>
      <c r="M254" s="1" t="s">
        <v>328</v>
      </c>
      <c r="N254" s="1" t="s">
        <v>48</v>
      </c>
      <c r="O254" s="1"/>
      <c r="P254" s="1"/>
      <c r="Q254" s="1">
        <v>4</v>
      </c>
      <c r="R254" s="1">
        <v>3.7</v>
      </c>
      <c r="S254" s="1">
        <v>1816</v>
      </c>
      <c r="T254" s="1"/>
      <c r="U254" s="1">
        <v>-73.199129999999997</v>
      </c>
      <c r="V254" s="1"/>
      <c r="W254" s="1"/>
      <c r="X254" s="1"/>
      <c r="Y254" s="1"/>
      <c r="Z254" s="1"/>
      <c r="AA254" s="1"/>
      <c r="AB254" s="1"/>
      <c r="AC254" s="2">
        <v>10153.910857142857</v>
      </c>
      <c r="AD254" s="2">
        <v>16850.240000000002</v>
      </c>
      <c r="AE254" s="1"/>
      <c r="AF254" s="1"/>
      <c r="AG254" s="1"/>
      <c r="AH254" s="4" t="s">
        <v>564</v>
      </c>
      <c r="AI254" s="1"/>
      <c r="AJ254" s="1"/>
      <c r="AK254" s="1"/>
      <c r="AL254" s="1"/>
      <c r="AM254" s="1"/>
      <c r="AP254" s="86" t="s">
        <v>120</v>
      </c>
    </row>
    <row r="255" spans="1:42" customFormat="1" ht="15" hidden="1" x14ac:dyDescent="0.25">
      <c r="A255" s="1"/>
      <c r="B255" s="1" t="s">
        <v>38</v>
      </c>
      <c r="C255" s="1" t="s">
        <v>558</v>
      </c>
      <c r="D255" t="s">
        <v>1032</v>
      </c>
      <c r="E255" s="1" t="s">
        <v>1033</v>
      </c>
      <c r="F255" s="1" t="s">
        <v>495</v>
      </c>
      <c r="G255" s="1" t="s">
        <v>518</v>
      </c>
      <c r="H255" s="1" t="s">
        <v>117</v>
      </c>
      <c r="I255" s="1"/>
      <c r="J255" s="1"/>
      <c r="K255" s="1"/>
      <c r="L255" s="1" t="s">
        <v>968</v>
      </c>
      <c r="M255" s="1" t="s">
        <v>328</v>
      </c>
      <c r="N255" s="1" t="s">
        <v>48</v>
      </c>
      <c r="O255" s="1"/>
      <c r="P255" s="1"/>
      <c r="Q255" s="1"/>
      <c r="R255" s="1">
        <v>21</v>
      </c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2">
        <v>53308.031999999992</v>
      </c>
      <c r="AD255" s="2">
        <v>88463.76</v>
      </c>
      <c r="AE255" s="1"/>
      <c r="AF255" s="1"/>
      <c r="AG255" s="1"/>
      <c r="AH255" s="4" t="s">
        <v>564</v>
      </c>
      <c r="AI255" s="1"/>
      <c r="AJ255" s="1"/>
      <c r="AK255" s="1"/>
      <c r="AL255" s="1"/>
      <c r="AM255" s="1"/>
    </row>
    <row r="256" spans="1:42" customFormat="1" ht="15" hidden="1" x14ac:dyDescent="0.25">
      <c r="A256" s="1"/>
      <c r="B256" s="1" t="s">
        <v>38</v>
      </c>
      <c r="C256" s="1" t="s">
        <v>95</v>
      </c>
      <c r="D256" t="s">
        <v>1034</v>
      </c>
      <c r="E256" s="1" t="s">
        <v>1035</v>
      </c>
      <c r="F256" s="1" t="s">
        <v>1036</v>
      </c>
      <c r="G256" s="1" t="s">
        <v>639</v>
      </c>
      <c r="H256" s="1" t="s">
        <v>598</v>
      </c>
      <c r="I256" s="1"/>
      <c r="J256" s="1"/>
      <c r="K256" s="1"/>
      <c r="L256" s="1" t="s">
        <v>576</v>
      </c>
      <c r="M256" s="1" t="s">
        <v>328</v>
      </c>
      <c r="N256" s="1" t="s">
        <v>48</v>
      </c>
      <c r="O256" s="1"/>
      <c r="P256" s="1"/>
      <c r="Q256" s="1">
        <v>11</v>
      </c>
      <c r="R256" s="1">
        <v>10.5</v>
      </c>
      <c r="S256" s="1">
        <v>1816</v>
      </c>
      <c r="T256" s="1">
        <v>6.4362199999999996</v>
      </c>
      <c r="U256" s="1">
        <v>-73.199129999999997</v>
      </c>
      <c r="V256" s="1"/>
      <c r="W256" s="1"/>
      <c r="X256" s="1"/>
      <c r="Y256" s="1"/>
      <c r="Z256" s="1"/>
      <c r="AA256" s="1"/>
      <c r="AB256" s="1"/>
      <c r="AC256" s="2">
        <v>30000</v>
      </c>
      <c r="AD256" s="2">
        <v>44231.88</v>
      </c>
      <c r="AE256" s="1"/>
      <c r="AF256" s="1"/>
      <c r="AG256" s="1"/>
      <c r="AH256" s="4" t="s">
        <v>564</v>
      </c>
      <c r="AI256" s="1"/>
      <c r="AJ256" s="1"/>
      <c r="AK256" s="1"/>
      <c r="AL256" s="1"/>
      <c r="AM256" s="1"/>
      <c r="AP256" s="86" t="s">
        <v>120</v>
      </c>
    </row>
    <row r="257" spans="1:47" customFormat="1" ht="15" hidden="1" x14ac:dyDescent="0.25">
      <c r="A257" s="1"/>
      <c r="B257" s="1" t="s">
        <v>38</v>
      </c>
      <c r="C257" s="1" t="s">
        <v>558</v>
      </c>
      <c r="D257" t="s">
        <v>1037</v>
      </c>
      <c r="E257" s="1" t="s">
        <v>1038</v>
      </c>
      <c r="F257" s="1" t="s">
        <v>1039</v>
      </c>
      <c r="G257" s="1" t="s">
        <v>1018</v>
      </c>
      <c r="H257" s="1" t="s">
        <v>416</v>
      </c>
      <c r="I257" s="1"/>
      <c r="J257" s="1"/>
      <c r="K257" s="1"/>
      <c r="L257" s="1" t="s">
        <v>814</v>
      </c>
      <c r="M257" s="1" t="s">
        <v>328</v>
      </c>
      <c r="N257" s="1" t="s">
        <v>48</v>
      </c>
      <c r="O257" s="1"/>
      <c r="P257" s="1"/>
      <c r="Q257" s="1">
        <v>20</v>
      </c>
      <c r="R257" s="1">
        <v>19</v>
      </c>
      <c r="S257" s="1">
        <v>1652</v>
      </c>
      <c r="T257" s="1">
        <v>6.4349400000000001</v>
      </c>
      <c r="U257" s="1">
        <v>-73.201400000000007</v>
      </c>
      <c r="V257" s="1"/>
      <c r="W257" s="1"/>
      <c r="X257" s="1"/>
      <c r="Y257" s="1"/>
      <c r="Z257" s="1"/>
      <c r="AA257" s="1"/>
      <c r="AB257" s="1"/>
      <c r="AC257" s="2">
        <v>30000</v>
      </c>
      <c r="AD257" s="2">
        <v>126376.8</v>
      </c>
      <c r="AE257" s="1"/>
      <c r="AF257" s="1"/>
      <c r="AG257" s="1"/>
      <c r="AH257" s="4" t="s">
        <v>564</v>
      </c>
      <c r="AI257" s="1"/>
      <c r="AJ257" s="1"/>
      <c r="AK257" s="1"/>
      <c r="AL257" s="1"/>
      <c r="AM257" s="1"/>
      <c r="AP257" t="s">
        <v>120</v>
      </c>
    </row>
    <row r="258" spans="1:47" ht="18.75" x14ac:dyDescent="0.3">
      <c r="A258" s="1"/>
      <c r="B258" s="1" t="s">
        <v>38</v>
      </c>
      <c r="C258" s="92" t="s">
        <v>198</v>
      </c>
      <c r="D258" s="158" t="s">
        <v>1134</v>
      </c>
      <c r="E258" s="161" t="s">
        <v>979</v>
      </c>
      <c r="F258" s="94" t="s">
        <v>263</v>
      </c>
      <c r="G258" s="161" t="s">
        <v>99</v>
      </c>
      <c r="H258" s="161" t="s">
        <v>393</v>
      </c>
      <c r="I258" s="107" t="s">
        <v>45</v>
      </c>
      <c r="J258" s="162">
        <v>5743434</v>
      </c>
      <c r="K258" s="108">
        <v>3164144489</v>
      </c>
      <c r="L258" s="107" t="s">
        <v>71</v>
      </c>
      <c r="M258" s="161" t="s">
        <v>94</v>
      </c>
      <c r="N258" s="107" t="s">
        <v>48</v>
      </c>
      <c r="O258" s="7">
        <v>0</v>
      </c>
      <c r="P258" s="7">
        <v>8</v>
      </c>
      <c r="Q258" s="107">
        <v>3.02</v>
      </c>
      <c r="R258" s="109">
        <v>3</v>
      </c>
      <c r="S258" s="9">
        <v>1555</v>
      </c>
      <c r="T258" s="9">
        <v>64.443799999999996</v>
      </c>
      <c r="U258" s="9">
        <v>-73.082999999999998</v>
      </c>
      <c r="V258" s="136">
        <f>AC258-W258-X258-Y258-Z258-AA258-AB258</f>
        <v>3500</v>
      </c>
      <c r="W258" s="136"/>
      <c r="X258" s="136"/>
      <c r="Y258" s="136"/>
      <c r="Z258" s="136"/>
      <c r="AA258" s="136"/>
      <c r="AB258" s="163"/>
      <c r="AC258" s="164">
        <v>3500</v>
      </c>
      <c r="AD258" s="22"/>
      <c r="AE258" s="1">
        <v>30000</v>
      </c>
      <c r="AF258" s="7">
        <v>0</v>
      </c>
      <c r="AG258" s="7">
        <v>0</v>
      </c>
      <c r="AH258" s="92" t="s">
        <v>549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</row>
    <row r="259" spans="1:47" customFormat="1" ht="15" hidden="1" x14ac:dyDescent="0.25">
      <c r="A259" s="1"/>
      <c r="B259" s="1" t="s">
        <v>38</v>
      </c>
      <c r="C259" s="1" t="s">
        <v>1043</v>
      </c>
      <c r="D259" t="s">
        <v>1044</v>
      </c>
      <c r="E259" s="1" t="s">
        <v>82</v>
      </c>
      <c r="F259" s="1" t="s">
        <v>347</v>
      </c>
      <c r="G259" s="1" t="s">
        <v>62</v>
      </c>
      <c r="H259" s="1" t="s">
        <v>1045</v>
      </c>
      <c r="I259" s="1"/>
      <c r="J259" s="1"/>
      <c r="K259" s="1"/>
      <c r="L259" s="1" t="s">
        <v>1046</v>
      </c>
      <c r="M259" s="1" t="s">
        <v>79</v>
      </c>
      <c r="N259" s="1" t="s">
        <v>48</v>
      </c>
      <c r="O259" s="1"/>
      <c r="P259" s="1"/>
      <c r="Q259" s="1"/>
      <c r="R259" s="1">
        <v>5</v>
      </c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2">
        <v>12692.388571428568</v>
      </c>
      <c r="AD259" s="2">
        <v>21062.799999999999</v>
      </c>
      <c r="AE259" s="1"/>
      <c r="AF259" s="1"/>
      <c r="AG259" s="1"/>
      <c r="AH259" s="4" t="s">
        <v>564</v>
      </c>
      <c r="AI259" s="1"/>
      <c r="AJ259" s="1"/>
      <c r="AK259" s="1"/>
      <c r="AL259" s="1"/>
      <c r="AM259" s="1"/>
    </row>
    <row r="260" spans="1:47" ht="18.75" x14ac:dyDescent="0.3">
      <c r="A260" s="1"/>
      <c r="B260" s="1" t="s">
        <v>38</v>
      </c>
      <c r="C260" s="92" t="s">
        <v>58</v>
      </c>
      <c r="D260" s="158" t="s">
        <v>418</v>
      </c>
      <c r="E260" s="94" t="s">
        <v>372</v>
      </c>
      <c r="F260" s="94" t="s">
        <v>419</v>
      </c>
      <c r="G260" s="98" t="s">
        <v>55</v>
      </c>
      <c r="H260" s="98" t="s">
        <v>77</v>
      </c>
      <c r="I260" s="92" t="s">
        <v>45</v>
      </c>
      <c r="J260" s="135">
        <v>5784945</v>
      </c>
      <c r="K260" s="97">
        <v>3208881753</v>
      </c>
      <c r="L260" s="92" t="s">
        <v>420</v>
      </c>
      <c r="M260" s="94" t="s">
        <v>65</v>
      </c>
      <c r="N260" s="92" t="s">
        <v>48</v>
      </c>
      <c r="O260" s="4">
        <v>6.4008000000000003</v>
      </c>
      <c r="P260" s="4">
        <v>5</v>
      </c>
      <c r="Q260" s="92">
        <v>3.01</v>
      </c>
      <c r="R260" s="99">
        <v>3</v>
      </c>
      <c r="S260" s="6">
        <v>1693</v>
      </c>
      <c r="T260" s="6" t="s">
        <v>222</v>
      </c>
      <c r="U260" s="6">
        <v>-73.089600000000004</v>
      </c>
      <c r="V260" s="136">
        <f>AC260-W260-X260-Y260-Z260-AA260-AB260</f>
        <v>3879.7422867513606</v>
      </c>
      <c r="W260" s="136">
        <v>600</v>
      </c>
      <c r="X260" s="136">
        <v>562</v>
      </c>
      <c r="Y260" s="136"/>
      <c r="Z260" s="136"/>
      <c r="AA260" s="136"/>
      <c r="AB260" s="137"/>
      <c r="AC260" s="159">
        <f>(3704/2.204)*R260</f>
        <v>5041.7422867513606</v>
      </c>
      <c r="AD260" s="57">
        <f>+AC260/R260</f>
        <v>1680.5807622504535</v>
      </c>
      <c r="AE260" s="1"/>
      <c r="AF260" s="1"/>
      <c r="AG260" s="1"/>
      <c r="AH260" s="95" t="s">
        <v>49</v>
      </c>
      <c r="AI260" s="1"/>
      <c r="AJ260" s="1"/>
      <c r="AK260" s="1"/>
      <c r="AL260" s="1"/>
      <c r="AM260" s="1"/>
      <c r="AN260" s="59">
        <f>23142*R260</f>
        <v>69426</v>
      </c>
      <c r="AO260" s="60">
        <f>3702.72+R260</f>
        <v>3705.72</v>
      </c>
      <c r="AP260" s="25"/>
      <c r="AQ260" s="25"/>
      <c r="AR260" s="25"/>
      <c r="AS260" s="25"/>
      <c r="AT260" s="25"/>
      <c r="AU260" s="25"/>
    </row>
    <row r="261" spans="1:47" customFormat="1" ht="15" hidden="1" x14ac:dyDescent="0.25">
      <c r="A261" s="1"/>
      <c r="B261" s="1" t="s">
        <v>38</v>
      </c>
      <c r="C261" s="4" t="s">
        <v>558</v>
      </c>
      <c r="D261" s="12" t="s">
        <v>1052</v>
      </c>
      <c r="E261" s="4" t="s">
        <v>1053</v>
      </c>
      <c r="F261" s="4" t="s">
        <v>1054</v>
      </c>
      <c r="G261" s="4" t="s">
        <v>712</v>
      </c>
      <c r="H261" s="4" t="s">
        <v>852</v>
      </c>
      <c r="I261" s="4" t="s">
        <v>195</v>
      </c>
      <c r="J261" s="5" t="s">
        <v>1055</v>
      </c>
      <c r="K261" s="5">
        <v>3108592490</v>
      </c>
      <c r="L261" s="4" t="s">
        <v>1056</v>
      </c>
      <c r="M261" s="4" t="s">
        <v>1057</v>
      </c>
      <c r="N261" s="4" t="s">
        <v>48</v>
      </c>
      <c r="O261" s="4">
        <v>1</v>
      </c>
      <c r="P261" s="4">
        <v>2</v>
      </c>
      <c r="Q261" s="4">
        <v>90</v>
      </c>
      <c r="R261" s="6">
        <v>26</v>
      </c>
      <c r="S261" s="6">
        <v>1655</v>
      </c>
      <c r="T261" s="6">
        <v>6.9722999999999997</v>
      </c>
      <c r="U261" s="6">
        <v>-73.489099999999993</v>
      </c>
      <c r="V261" s="6"/>
      <c r="W261" s="6"/>
      <c r="X261" s="6"/>
      <c r="Y261" s="6"/>
      <c r="Z261" s="6"/>
      <c r="AA261" s="6"/>
      <c r="AB261" s="6"/>
      <c r="AC261" s="13">
        <v>50000</v>
      </c>
      <c r="AD261" s="13"/>
      <c r="AE261" s="14">
        <v>132600</v>
      </c>
      <c r="AF261" s="4">
        <v>0</v>
      </c>
      <c r="AG261" s="4">
        <v>0</v>
      </c>
      <c r="AH261" s="4" t="s">
        <v>549</v>
      </c>
      <c r="AI261" s="4" t="s">
        <v>553</v>
      </c>
      <c r="AJ261" s="4">
        <v>0</v>
      </c>
      <c r="AK261" s="4">
        <v>0</v>
      </c>
      <c r="AL261" s="4">
        <v>0</v>
      </c>
      <c r="AM261" s="4">
        <v>0</v>
      </c>
    </row>
    <row r="262" spans="1:47" ht="18.75" x14ac:dyDescent="0.3">
      <c r="A262" s="1"/>
      <c r="B262" s="1" t="s">
        <v>38</v>
      </c>
      <c r="C262" s="92" t="s">
        <v>72</v>
      </c>
      <c r="D262" s="158" t="s">
        <v>1288</v>
      </c>
      <c r="E262" s="134" t="s">
        <v>1289</v>
      </c>
      <c r="F262" s="134" t="s">
        <v>1290</v>
      </c>
      <c r="G262" s="134" t="s">
        <v>374</v>
      </c>
      <c r="H262" s="134" t="s">
        <v>85</v>
      </c>
      <c r="I262" s="95"/>
      <c r="J262" s="134">
        <v>5702024</v>
      </c>
      <c r="K262" s="93">
        <v>3125629526</v>
      </c>
      <c r="L262" s="93" t="s">
        <v>1281</v>
      </c>
      <c r="M262" s="134" t="s">
        <v>119</v>
      </c>
      <c r="N262" s="110" t="s">
        <v>48</v>
      </c>
      <c r="O262" s="1"/>
      <c r="P262" s="1"/>
      <c r="Q262" s="93">
        <v>15</v>
      </c>
      <c r="R262" s="93">
        <v>5</v>
      </c>
      <c r="S262" s="1"/>
      <c r="T262" s="1"/>
      <c r="U262" s="1"/>
      <c r="V262" s="136">
        <f>AC262-W262-X262-Y262-Z262-AA262-AB262</f>
        <v>7661</v>
      </c>
      <c r="W262" s="136">
        <v>589</v>
      </c>
      <c r="X262" s="136"/>
      <c r="Y262" s="136"/>
      <c r="Z262" s="136"/>
      <c r="AA262" s="136"/>
      <c r="AB262" s="44"/>
      <c r="AC262" s="98">
        <f>+R262*1650</f>
        <v>8250</v>
      </c>
      <c r="AD262" s="1"/>
      <c r="AE262" s="1"/>
      <c r="AF262" s="1"/>
      <c r="AG262" s="1"/>
      <c r="AH262" s="95" t="s">
        <v>985</v>
      </c>
      <c r="AI262" s="1"/>
      <c r="AJ262" s="1"/>
      <c r="AK262" s="1"/>
      <c r="AL262" s="1"/>
      <c r="AM262" s="1"/>
    </row>
    <row r="263" spans="1:47" customFormat="1" ht="15" hidden="1" x14ac:dyDescent="0.25">
      <c r="A263" s="1"/>
      <c r="B263" s="1" t="s">
        <v>38</v>
      </c>
      <c r="C263" s="4" t="s">
        <v>50</v>
      </c>
      <c r="D263" s="12" t="s">
        <v>1061</v>
      </c>
      <c r="E263" s="4" t="s">
        <v>1062</v>
      </c>
      <c r="F263" s="4" t="s">
        <v>495</v>
      </c>
      <c r="G263" s="4" t="s">
        <v>382</v>
      </c>
      <c r="H263" s="4"/>
      <c r="I263" s="4" t="s">
        <v>45</v>
      </c>
      <c r="J263" s="5">
        <v>5658056</v>
      </c>
      <c r="K263" s="5">
        <v>3114495583</v>
      </c>
      <c r="L263" s="4" t="s">
        <v>1063</v>
      </c>
      <c r="M263" s="4" t="s">
        <v>149</v>
      </c>
      <c r="N263" s="4" t="s">
        <v>150</v>
      </c>
      <c r="O263" s="4">
        <v>0</v>
      </c>
      <c r="P263" s="4">
        <v>8</v>
      </c>
      <c r="Q263" s="4">
        <v>5</v>
      </c>
      <c r="R263" s="6">
        <v>3.5</v>
      </c>
      <c r="S263" s="6">
        <v>1837</v>
      </c>
      <c r="T263" s="6">
        <v>5.9429999999999996</v>
      </c>
      <c r="U263" s="6">
        <v>-73.67</v>
      </c>
      <c r="V263" s="6"/>
      <c r="W263" s="6"/>
      <c r="X263" s="6"/>
      <c r="Y263" s="6"/>
      <c r="Z263" s="6"/>
      <c r="AA263" s="6"/>
      <c r="AB263" s="6"/>
      <c r="AC263" s="13">
        <v>6000</v>
      </c>
      <c r="AD263" s="13"/>
      <c r="AE263" s="14">
        <v>16000</v>
      </c>
      <c r="AF263" s="4">
        <v>0</v>
      </c>
      <c r="AG263" s="4">
        <v>0</v>
      </c>
      <c r="AH263" s="4" t="s">
        <v>549</v>
      </c>
      <c r="AI263" s="4">
        <v>0</v>
      </c>
      <c r="AJ263" s="4" t="s">
        <v>553</v>
      </c>
      <c r="AK263" s="4">
        <v>0</v>
      </c>
      <c r="AL263" s="4">
        <v>0</v>
      </c>
      <c r="AM263" s="4">
        <v>0</v>
      </c>
    </row>
    <row r="264" spans="1:47" ht="18.75" x14ac:dyDescent="0.3">
      <c r="A264" s="1"/>
      <c r="B264" s="1" t="s">
        <v>38</v>
      </c>
      <c r="C264" s="92" t="s">
        <v>72</v>
      </c>
      <c r="D264" s="158" t="s">
        <v>1172</v>
      </c>
      <c r="E264" s="94" t="s">
        <v>489</v>
      </c>
      <c r="F264" s="94" t="s">
        <v>361</v>
      </c>
      <c r="G264" s="94" t="s">
        <v>63</v>
      </c>
      <c r="H264" s="94" t="s">
        <v>1173</v>
      </c>
      <c r="I264" s="92" t="s">
        <v>45</v>
      </c>
      <c r="J264" s="135">
        <v>5742846</v>
      </c>
      <c r="K264" s="97">
        <v>3125328514</v>
      </c>
      <c r="L264" s="92" t="s">
        <v>276</v>
      </c>
      <c r="M264" s="94" t="s">
        <v>94</v>
      </c>
      <c r="N264" s="92" t="s">
        <v>48</v>
      </c>
      <c r="O264" s="4">
        <v>0.03</v>
      </c>
      <c r="P264" s="4">
        <v>15</v>
      </c>
      <c r="Q264" s="92">
        <v>12</v>
      </c>
      <c r="R264" s="99">
        <v>10</v>
      </c>
      <c r="S264" s="6">
        <v>1582</v>
      </c>
      <c r="T264" s="6">
        <v>6.4527000000000001</v>
      </c>
      <c r="U264" s="6">
        <v>-74.105900000000005</v>
      </c>
      <c r="V264" s="136">
        <f>AC264-W264-X264-Y264-Z264-AA264-AB264</f>
        <v>19407</v>
      </c>
      <c r="W264" s="136">
        <v>593</v>
      </c>
      <c r="X264" s="136"/>
      <c r="Y264" s="136"/>
      <c r="Z264" s="136"/>
      <c r="AA264" s="136"/>
      <c r="AB264" s="137"/>
      <c r="AC264" s="138">
        <v>20000</v>
      </c>
      <c r="AD264" s="13"/>
      <c r="AE264" s="14">
        <v>52600</v>
      </c>
      <c r="AF264" s="4">
        <v>0</v>
      </c>
      <c r="AG264" s="4">
        <v>0</v>
      </c>
      <c r="AH264" s="92" t="s">
        <v>549</v>
      </c>
      <c r="AI264" s="4">
        <v>0</v>
      </c>
      <c r="AJ264" s="4">
        <v>0</v>
      </c>
      <c r="AK264" s="4" t="s">
        <v>553</v>
      </c>
      <c r="AL264" s="4">
        <v>0</v>
      </c>
      <c r="AM264" s="4">
        <v>0</v>
      </c>
    </row>
    <row r="265" spans="1:47" customFormat="1" ht="15" hidden="1" x14ac:dyDescent="0.25">
      <c r="A265" s="1"/>
      <c r="B265" s="1" t="s">
        <v>38</v>
      </c>
      <c r="C265" s="4" t="s">
        <v>95</v>
      </c>
      <c r="D265" s="12" t="s">
        <v>1067</v>
      </c>
      <c r="E265" s="4" t="s">
        <v>1068</v>
      </c>
      <c r="F265" s="4" t="s">
        <v>263</v>
      </c>
      <c r="G265" s="11" t="s">
        <v>194</v>
      </c>
      <c r="H265" s="11" t="s">
        <v>77</v>
      </c>
      <c r="I265" s="4" t="s">
        <v>45</v>
      </c>
      <c r="J265" s="5">
        <v>91105991</v>
      </c>
      <c r="K265" s="5">
        <v>3123411622</v>
      </c>
      <c r="L265" s="4" t="s">
        <v>1069</v>
      </c>
      <c r="M265" s="4" t="s">
        <v>614</v>
      </c>
      <c r="N265" s="4" t="s">
        <v>48</v>
      </c>
      <c r="O265" s="4">
        <v>0</v>
      </c>
      <c r="P265" s="4">
        <v>2</v>
      </c>
      <c r="Q265" s="4">
        <v>7</v>
      </c>
      <c r="R265" s="6">
        <v>6.48</v>
      </c>
      <c r="S265" s="6">
        <v>1537</v>
      </c>
      <c r="T265" s="6">
        <v>6.3930999999999996</v>
      </c>
      <c r="U265" s="6">
        <v>-73.254400000000004</v>
      </c>
      <c r="V265" s="6"/>
      <c r="W265" s="6"/>
      <c r="X265" s="6"/>
      <c r="Y265" s="6"/>
      <c r="Z265" s="6"/>
      <c r="AA265" s="6"/>
      <c r="AB265" s="6"/>
      <c r="AC265" s="13">
        <v>15000</v>
      </c>
      <c r="AD265" s="13"/>
      <c r="AE265" s="14">
        <v>35640</v>
      </c>
      <c r="AF265" s="4">
        <v>0</v>
      </c>
      <c r="AG265" s="4">
        <v>0</v>
      </c>
      <c r="AH265" s="4" t="s">
        <v>549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</row>
    <row r="266" spans="1:47" ht="18.75" x14ac:dyDescent="0.3">
      <c r="A266" s="1"/>
      <c r="B266" s="1" t="s">
        <v>38</v>
      </c>
      <c r="C266" s="92" t="s">
        <v>72</v>
      </c>
      <c r="D266" s="158" t="s">
        <v>1260</v>
      </c>
      <c r="E266" s="134" t="s">
        <v>1261</v>
      </c>
      <c r="F266" s="134" t="s">
        <v>1262</v>
      </c>
      <c r="G266" s="134" t="s">
        <v>63</v>
      </c>
      <c r="H266" s="134" t="s">
        <v>382</v>
      </c>
      <c r="I266" s="95"/>
      <c r="J266" s="134">
        <v>5784807</v>
      </c>
      <c r="K266" s="93">
        <v>3178622320</v>
      </c>
      <c r="L266" s="93" t="s">
        <v>330</v>
      </c>
      <c r="M266" s="134" t="s">
        <v>65</v>
      </c>
      <c r="N266" s="110" t="s">
        <v>48</v>
      </c>
      <c r="O266" s="1"/>
      <c r="P266" s="1"/>
      <c r="Q266" s="93">
        <v>1.5</v>
      </c>
      <c r="R266" s="93">
        <v>1.5</v>
      </c>
      <c r="S266" s="1"/>
      <c r="T266" s="1"/>
      <c r="U266" s="1"/>
      <c r="V266" s="136">
        <f>AC266-W266-X266-Y266-Z266-AA266-AB266</f>
        <v>1919</v>
      </c>
      <c r="W266" s="136">
        <v>556</v>
      </c>
      <c r="X266" s="136"/>
      <c r="Y266" s="136"/>
      <c r="Z266" s="136"/>
      <c r="AA266" s="136"/>
      <c r="AB266" s="44"/>
      <c r="AC266" s="98">
        <f>+R266*1650</f>
        <v>2475</v>
      </c>
      <c r="AD266" s="1"/>
      <c r="AE266" s="1"/>
      <c r="AF266" s="1"/>
      <c r="AG266" s="1"/>
      <c r="AH266" s="95" t="s">
        <v>985</v>
      </c>
      <c r="AI266" s="1"/>
      <c r="AJ266" s="1"/>
      <c r="AK266" s="1"/>
      <c r="AL266" s="1"/>
      <c r="AM266" s="1"/>
    </row>
    <row r="267" spans="1:47" ht="18.75" x14ac:dyDescent="0.3">
      <c r="A267" s="1"/>
      <c r="B267" s="1" t="s">
        <v>38</v>
      </c>
      <c r="C267" s="92" t="s">
        <v>72</v>
      </c>
      <c r="D267" s="157" t="s">
        <v>782</v>
      </c>
      <c r="E267" s="98" t="s">
        <v>783</v>
      </c>
      <c r="F267" s="98" t="s">
        <v>784</v>
      </c>
      <c r="G267" s="98" t="s">
        <v>785</v>
      </c>
      <c r="H267" s="98" t="s">
        <v>256</v>
      </c>
      <c r="I267" s="95"/>
      <c r="J267" s="98"/>
      <c r="K267" s="95"/>
      <c r="L267" s="95" t="s">
        <v>445</v>
      </c>
      <c r="M267" s="98" t="s">
        <v>119</v>
      </c>
      <c r="N267" s="95" t="s">
        <v>48</v>
      </c>
      <c r="O267" s="1"/>
      <c r="P267" s="1"/>
      <c r="Q267" s="95">
        <v>70</v>
      </c>
      <c r="R267" s="95">
        <v>29</v>
      </c>
      <c r="S267" s="1">
        <v>1267</v>
      </c>
      <c r="T267" s="1">
        <v>6.4689300000000003</v>
      </c>
      <c r="U267" s="1">
        <v>-73.133979999999994</v>
      </c>
      <c r="V267" s="136">
        <f>AC267-W267-X267-Y267-Z267-AA267-AB267</f>
        <v>68208</v>
      </c>
      <c r="W267" s="136">
        <v>542</v>
      </c>
      <c r="X267" s="136"/>
      <c r="Y267" s="136"/>
      <c r="Z267" s="136"/>
      <c r="AA267" s="136"/>
      <c r="AB267" s="44"/>
      <c r="AC267" s="160">
        <v>68750</v>
      </c>
      <c r="AD267" s="2">
        <v>63188.4</v>
      </c>
      <c r="AE267" s="1"/>
      <c r="AF267" s="1"/>
      <c r="AG267" s="1"/>
      <c r="AH267" s="92" t="s">
        <v>564</v>
      </c>
      <c r="AI267" s="1"/>
      <c r="AJ267" s="1"/>
      <c r="AK267" s="1"/>
      <c r="AL267" s="1"/>
      <c r="AM267" s="1"/>
      <c r="AP267" s="86" t="s">
        <v>120</v>
      </c>
    </row>
    <row r="268" spans="1:47" ht="18.75" x14ac:dyDescent="0.3">
      <c r="A268" s="1"/>
      <c r="B268" s="1" t="s">
        <v>38</v>
      </c>
      <c r="C268" s="92" t="s">
        <v>72</v>
      </c>
      <c r="D268" s="157" t="s">
        <v>795</v>
      </c>
      <c r="E268" s="98" t="s">
        <v>796</v>
      </c>
      <c r="F268" s="98" t="s">
        <v>784</v>
      </c>
      <c r="G268" s="98" t="s">
        <v>785</v>
      </c>
      <c r="H268" s="98" t="s">
        <v>256</v>
      </c>
      <c r="I268" s="95"/>
      <c r="J268" s="98"/>
      <c r="K268" s="95"/>
      <c r="L268" s="95" t="s">
        <v>794</v>
      </c>
      <c r="M268" s="98" t="s">
        <v>119</v>
      </c>
      <c r="N268" s="95" t="s">
        <v>48</v>
      </c>
      <c r="O268" s="1"/>
      <c r="P268" s="1"/>
      <c r="Q268" s="95">
        <v>340</v>
      </c>
      <c r="R268" s="95">
        <v>78</v>
      </c>
      <c r="S268" s="1">
        <v>1508</v>
      </c>
      <c r="T268" s="1">
        <v>6.4548800000000002</v>
      </c>
      <c r="U268" s="1">
        <v>-73.168260000000004</v>
      </c>
      <c r="V268" s="136">
        <f>AC268-W268-X268-Y268-Z268-AA268-AB268</f>
        <v>124728</v>
      </c>
      <c r="W268" s="136">
        <v>272</v>
      </c>
      <c r="X268" s="136"/>
      <c r="Y268" s="136"/>
      <c r="Z268" s="136"/>
      <c r="AA268" s="136"/>
      <c r="AB268" s="44"/>
      <c r="AC268" s="160">
        <v>125000</v>
      </c>
      <c r="AD268" s="2">
        <v>168502.39999999999</v>
      </c>
      <c r="AE268" s="1"/>
      <c r="AF268" s="1"/>
      <c r="AG268" s="1"/>
      <c r="AH268" s="92" t="s">
        <v>564</v>
      </c>
      <c r="AI268" s="1"/>
      <c r="AJ268" s="1"/>
      <c r="AK268" s="1"/>
      <c r="AL268" s="1"/>
      <c r="AM268" s="1"/>
      <c r="AP268" s="86" t="s">
        <v>120</v>
      </c>
    </row>
    <row r="269" spans="1:47" customFormat="1" ht="15" hidden="1" x14ac:dyDescent="0.25">
      <c r="A269" s="1"/>
      <c r="B269" s="1" t="s">
        <v>38</v>
      </c>
      <c r="C269" s="4" t="s">
        <v>72</v>
      </c>
      <c r="D269" s="12" t="s">
        <v>1079</v>
      </c>
      <c r="E269" s="4" t="s">
        <v>64</v>
      </c>
      <c r="F269" s="4" t="s">
        <v>1080</v>
      </c>
      <c r="G269" s="4" t="s">
        <v>55</v>
      </c>
      <c r="H269" s="4" t="s">
        <v>1045</v>
      </c>
      <c r="I269" s="4" t="s">
        <v>45</v>
      </c>
      <c r="J269" s="5">
        <v>13620505</v>
      </c>
      <c r="K269" s="5" t="s">
        <v>1081</v>
      </c>
      <c r="L269" s="4" t="s">
        <v>203</v>
      </c>
      <c r="M269" s="4" t="s">
        <v>355</v>
      </c>
      <c r="N269" s="4" t="s">
        <v>48</v>
      </c>
      <c r="O269" s="4">
        <v>0</v>
      </c>
      <c r="P269" s="4">
        <v>6</v>
      </c>
      <c r="Q269" s="4">
        <v>20</v>
      </c>
      <c r="R269" s="6">
        <v>3.5</v>
      </c>
      <c r="S269" s="6">
        <v>1822</v>
      </c>
      <c r="T269" s="6">
        <v>64.382999999999996</v>
      </c>
      <c r="U269" s="6">
        <v>-73.107900000000001</v>
      </c>
      <c r="V269" s="6"/>
      <c r="W269" s="6"/>
      <c r="X269" s="6"/>
      <c r="Y269" s="6"/>
      <c r="Z269" s="6"/>
      <c r="AA269" s="6"/>
      <c r="AB269" s="6"/>
      <c r="AC269" s="13">
        <v>5775</v>
      </c>
      <c r="AD269" s="13"/>
      <c r="AE269" s="14">
        <v>18900</v>
      </c>
      <c r="AF269" s="4">
        <v>0</v>
      </c>
      <c r="AG269" s="4">
        <v>0</v>
      </c>
      <c r="AH269" s="4" t="s">
        <v>549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</row>
    <row r="270" spans="1:47" customFormat="1" ht="15" hidden="1" x14ac:dyDescent="0.25">
      <c r="A270" s="1"/>
      <c r="B270" s="1" t="s">
        <v>38</v>
      </c>
      <c r="C270" s="4" t="s">
        <v>50</v>
      </c>
      <c r="D270" s="12" t="s">
        <v>1082</v>
      </c>
      <c r="E270" s="4" t="s">
        <v>1083</v>
      </c>
      <c r="F270" s="4" t="s">
        <v>1084</v>
      </c>
      <c r="G270" s="4" t="s">
        <v>1085</v>
      </c>
      <c r="H270" s="4" t="s">
        <v>187</v>
      </c>
      <c r="I270" s="4" t="s">
        <v>45</v>
      </c>
      <c r="J270" s="5">
        <v>91010202</v>
      </c>
      <c r="K270" s="5">
        <v>3228032098</v>
      </c>
      <c r="L270" s="4" t="s">
        <v>148</v>
      </c>
      <c r="M270" s="4" t="s">
        <v>149</v>
      </c>
      <c r="N270" s="4" t="s">
        <v>150</v>
      </c>
      <c r="O270" s="4">
        <v>0</v>
      </c>
      <c r="P270" s="4">
        <v>8</v>
      </c>
      <c r="Q270" s="4">
        <v>6</v>
      </c>
      <c r="R270" s="6">
        <v>4</v>
      </c>
      <c r="S270" s="6">
        <v>1780</v>
      </c>
      <c r="T270" s="6">
        <v>6.4206000000000003</v>
      </c>
      <c r="U270" s="6">
        <v>-74.1203</v>
      </c>
      <c r="V270" s="6"/>
      <c r="W270" s="6"/>
      <c r="X270" s="6"/>
      <c r="Y270" s="6"/>
      <c r="Z270" s="6"/>
      <c r="AA270" s="6"/>
      <c r="AB270" s="6"/>
      <c r="AC270" s="13">
        <v>7500</v>
      </c>
      <c r="AD270" s="13"/>
      <c r="AE270" s="14">
        <v>22000</v>
      </c>
      <c r="AF270" s="4">
        <v>0</v>
      </c>
      <c r="AG270" s="4">
        <v>0</v>
      </c>
      <c r="AH270" s="4" t="s">
        <v>549</v>
      </c>
      <c r="AI270" s="4">
        <v>0</v>
      </c>
      <c r="AJ270" s="4">
        <v>0</v>
      </c>
      <c r="AK270" s="4">
        <v>0</v>
      </c>
      <c r="AL270" s="4">
        <v>0</v>
      </c>
      <c r="AM270" s="4">
        <v>0</v>
      </c>
    </row>
    <row r="271" spans="1:47" ht="18.75" x14ac:dyDescent="0.3">
      <c r="A271" s="1"/>
      <c r="B271" s="1" t="s">
        <v>38</v>
      </c>
      <c r="C271" s="92" t="s">
        <v>198</v>
      </c>
      <c r="D271" s="158" t="s">
        <v>199</v>
      </c>
      <c r="E271" s="94" t="s">
        <v>200</v>
      </c>
      <c r="F271" s="100" t="s">
        <v>201</v>
      </c>
      <c r="G271" s="98" t="s">
        <v>193</v>
      </c>
      <c r="H271" s="98" t="s">
        <v>43</v>
      </c>
      <c r="I271" s="92" t="s">
        <v>45</v>
      </c>
      <c r="J271" s="135">
        <v>1101048763</v>
      </c>
      <c r="K271" s="97">
        <v>3118756761</v>
      </c>
      <c r="L271" s="92" t="s">
        <v>71</v>
      </c>
      <c r="M271" s="94" t="s">
        <v>65</v>
      </c>
      <c r="N271" s="92" t="s">
        <v>48</v>
      </c>
      <c r="O271" s="4">
        <v>0</v>
      </c>
      <c r="P271" s="4">
        <v>7</v>
      </c>
      <c r="Q271" s="92">
        <v>5.0199999999999996</v>
      </c>
      <c r="R271" s="99">
        <v>3.5</v>
      </c>
      <c r="S271" s="6">
        <v>0</v>
      </c>
      <c r="T271" s="6">
        <v>0</v>
      </c>
      <c r="U271" s="6">
        <v>0</v>
      </c>
      <c r="V271" s="136">
        <f>AC271-W271-X271-Y271-Z271-AA271-AB271</f>
        <v>5882.0326678765869</v>
      </c>
      <c r="W271" s="136"/>
      <c r="X271" s="136"/>
      <c r="Y271" s="136"/>
      <c r="Z271" s="136"/>
      <c r="AA271" s="136"/>
      <c r="AB271" s="137"/>
      <c r="AC271" s="159">
        <f>(3704/2.204)*R271</f>
        <v>5882.0326678765869</v>
      </c>
      <c r="AD271" s="57">
        <f>+AC271/R271</f>
        <v>1680.5807622504533</v>
      </c>
      <c r="AE271" s="1"/>
      <c r="AF271" s="1"/>
      <c r="AG271" s="1"/>
      <c r="AH271" s="95" t="s">
        <v>49</v>
      </c>
      <c r="AI271" s="1"/>
      <c r="AJ271" s="1"/>
      <c r="AK271" s="1"/>
      <c r="AL271" s="1"/>
      <c r="AM271" s="1"/>
      <c r="AN271" s="59">
        <f>23142*R271</f>
        <v>80997</v>
      </c>
      <c r="AO271" s="60">
        <f>3702.72+R271</f>
        <v>3706.22</v>
      </c>
    </row>
    <row r="272" spans="1:47" customFormat="1" ht="15" hidden="1" x14ac:dyDescent="0.25">
      <c r="A272" s="1"/>
      <c r="B272" s="1" t="s">
        <v>38</v>
      </c>
      <c r="C272" s="4" t="s">
        <v>1089</v>
      </c>
      <c r="D272" s="12" t="s">
        <v>1090</v>
      </c>
      <c r="E272" s="4" t="s">
        <v>1091</v>
      </c>
      <c r="F272" s="4" t="s">
        <v>1092</v>
      </c>
      <c r="G272" s="4" t="s">
        <v>828</v>
      </c>
      <c r="H272" s="4" t="s">
        <v>828</v>
      </c>
      <c r="I272" s="4" t="s">
        <v>45</v>
      </c>
      <c r="J272" s="5">
        <v>5619503</v>
      </c>
      <c r="K272" s="5">
        <v>3105522232</v>
      </c>
      <c r="L272" s="4" t="s">
        <v>1093</v>
      </c>
      <c r="M272" s="4" t="s">
        <v>1094</v>
      </c>
      <c r="N272" s="4" t="s">
        <v>48</v>
      </c>
      <c r="O272" s="4">
        <v>0.03</v>
      </c>
      <c r="P272" s="4">
        <v>6</v>
      </c>
      <c r="Q272" s="4">
        <v>4</v>
      </c>
      <c r="R272" s="6">
        <v>2</v>
      </c>
      <c r="S272" s="6">
        <v>1637</v>
      </c>
      <c r="T272" s="6">
        <v>6.2704000000000004</v>
      </c>
      <c r="U272" s="6">
        <v>-74.034599999999998</v>
      </c>
      <c r="V272" s="6"/>
      <c r="W272" s="6"/>
      <c r="X272" s="6"/>
      <c r="Y272" s="6"/>
      <c r="Z272" s="6"/>
      <c r="AA272" s="6"/>
      <c r="AB272" s="6"/>
      <c r="AC272" s="13">
        <v>3870</v>
      </c>
      <c r="AD272" s="13"/>
      <c r="AE272" s="14">
        <v>11000</v>
      </c>
      <c r="AF272" s="4">
        <v>0</v>
      </c>
      <c r="AG272" s="4">
        <v>0</v>
      </c>
      <c r="AH272" s="4" t="s">
        <v>549</v>
      </c>
      <c r="AI272" s="4">
        <v>0</v>
      </c>
      <c r="AJ272" s="4">
        <v>0</v>
      </c>
      <c r="AK272" s="4">
        <v>0</v>
      </c>
      <c r="AL272" s="4">
        <v>0</v>
      </c>
      <c r="AM272" s="4">
        <v>0</v>
      </c>
    </row>
    <row r="273" spans="1:47" ht="18.75" x14ac:dyDescent="0.3">
      <c r="A273" s="1"/>
      <c r="B273" s="1" t="s">
        <v>38</v>
      </c>
      <c r="C273" s="92" t="s">
        <v>39</v>
      </c>
      <c r="D273" s="158" t="s">
        <v>202</v>
      </c>
      <c r="E273" s="94" t="s">
        <v>203</v>
      </c>
      <c r="F273" s="94" t="s">
        <v>204</v>
      </c>
      <c r="G273" s="98" t="s">
        <v>193</v>
      </c>
      <c r="H273" s="98" t="s">
        <v>205</v>
      </c>
      <c r="I273" s="92" t="s">
        <v>45</v>
      </c>
      <c r="J273" s="135">
        <v>1100960756</v>
      </c>
      <c r="K273" s="97">
        <v>3185304918</v>
      </c>
      <c r="L273" s="92" t="s">
        <v>206</v>
      </c>
      <c r="M273" s="94" t="s">
        <v>65</v>
      </c>
      <c r="N273" s="92" t="s">
        <v>48</v>
      </c>
      <c r="O273" s="4">
        <v>0</v>
      </c>
      <c r="P273" s="4">
        <v>10</v>
      </c>
      <c r="Q273" s="92">
        <v>8.5500000000000007</v>
      </c>
      <c r="R273" s="99">
        <v>8.5</v>
      </c>
      <c r="S273" s="6">
        <v>1630</v>
      </c>
      <c r="T273" s="6">
        <v>64.444800000000001</v>
      </c>
      <c r="U273" s="6">
        <v>-73.093100000000007</v>
      </c>
      <c r="V273" s="136">
        <f>AC273-W273-X273-Y273-Z273-AA273-AB273</f>
        <v>14284.936479128855</v>
      </c>
      <c r="W273" s="136"/>
      <c r="X273" s="136"/>
      <c r="Y273" s="136"/>
      <c r="Z273" s="136"/>
      <c r="AA273" s="136"/>
      <c r="AB273" s="137"/>
      <c r="AC273" s="159">
        <f>(3704/2.204)*R273</f>
        <v>14284.936479128855</v>
      </c>
      <c r="AD273" s="57">
        <f>+AC273/R273</f>
        <v>1680.5807622504535</v>
      </c>
      <c r="AE273" s="1"/>
      <c r="AF273" s="1"/>
      <c r="AG273" s="1"/>
      <c r="AH273" s="95" t="s">
        <v>49</v>
      </c>
      <c r="AI273" s="1"/>
      <c r="AJ273" s="1"/>
      <c r="AK273" s="1"/>
      <c r="AL273" s="1"/>
      <c r="AM273" s="1"/>
      <c r="AN273" s="59">
        <f>23142*R273</f>
        <v>196707</v>
      </c>
      <c r="AO273" s="60">
        <f>3702.72+R273</f>
        <v>3711.22</v>
      </c>
    </row>
    <row r="274" spans="1:47" ht="18.75" x14ac:dyDescent="0.3">
      <c r="A274" s="1"/>
      <c r="B274" s="1" t="s">
        <v>38</v>
      </c>
      <c r="C274" s="92" t="s">
        <v>222</v>
      </c>
      <c r="D274" s="158" t="s">
        <v>342</v>
      </c>
      <c r="E274" s="94" t="s">
        <v>343</v>
      </c>
      <c r="F274" s="94" t="s">
        <v>344</v>
      </c>
      <c r="G274" s="98" t="s">
        <v>193</v>
      </c>
      <c r="H274" s="98" t="s">
        <v>43</v>
      </c>
      <c r="I274" s="92" t="s">
        <v>45</v>
      </c>
      <c r="J274" s="135">
        <v>5784014</v>
      </c>
      <c r="K274" s="97">
        <v>3112510313</v>
      </c>
      <c r="L274" s="92" t="s">
        <v>276</v>
      </c>
      <c r="M274" s="94" t="s">
        <v>65</v>
      </c>
      <c r="N274" s="92" t="s">
        <v>48</v>
      </c>
      <c r="O274" s="4">
        <v>6.4391999999999996</v>
      </c>
      <c r="P274" s="4">
        <v>6</v>
      </c>
      <c r="Q274" s="92">
        <v>2.5300000000000002</v>
      </c>
      <c r="R274" s="99">
        <v>2</v>
      </c>
      <c r="S274" s="6">
        <v>1690</v>
      </c>
      <c r="T274" s="6" t="s">
        <v>222</v>
      </c>
      <c r="U274" s="6">
        <v>-73.097399999999993</v>
      </c>
      <c r="V274" s="136">
        <f>AC274-W274-X274-Y274-Z274-AA274-AB274</f>
        <v>2198.161524500907</v>
      </c>
      <c r="W274" s="136">
        <v>577</v>
      </c>
      <c r="X274" s="136">
        <v>586</v>
      </c>
      <c r="Y274" s="136"/>
      <c r="Z274" s="136"/>
      <c r="AA274" s="136"/>
      <c r="AB274" s="137"/>
      <c r="AC274" s="159">
        <f>(3704/2.204)*R274</f>
        <v>3361.161524500907</v>
      </c>
      <c r="AD274" s="57">
        <f>+AC274/R274</f>
        <v>1680.5807622504535</v>
      </c>
      <c r="AE274" s="1"/>
      <c r="AF274" s="1"/>
      <c r="AG274" s="1"/>
      <c r="AH274" s="95" t="s">
        <v>49</v>
      </c>
      <c r="AI274" s="1"/>
      <c r="AJ274" s="1"/>
      <c r="AK274" s="1"/>
      <c r="AL274" s="1"/>
      <c r="AM274" s="1"/>
      <c r="AN274" s="59">
        <f>23142*R274</f>
        <v>46284</v>
      </c>
      <c r="AO274" s="60">
        <f>3702.72+R274</f>
        <v>3704.72</v>
      </c>
      <c r="AP274" s="25"/>
      <c r="AQ274" s="25"/>
      <c r="AR274" s="25"/>
      <c r="AS274" s="25"/>
      <c r="AT274" s="25"/>
      <c r="AU274" s="25"/>
    </row>
    <row r="275" spans="1:47" ht="18.75" x14ac:dyDescent="0.3">
      <c r="A275" s="1"/>
      <c r="B275" s="1" t="s">
        <v>38</v>
      </c>
      <c r="C275" s="92" t="s">
        <v>72</v>
      </c>
      <c r="D275" s="158" t="s">
        <v>1206</v>
      </c>
      <c r="E275" s="94" t="s">
        <v>191</v>
      </c>
      <c r="F275" s="94" t="s">
        <v>1207</v>
      </c>
      <c r="G275" s="94" t="s">
        <v>193</v>
      </c>
      <c r="H275" s="94" t="s">
        <v>788</v>
      </c>
      <c r="I275" s="92" t="s">
        <v>45</v>
      </c>
      <c r="J275" s="135">
        <v>1101683422</v>
      </c>
      <c r="K275" s="97">
        <v>3123608525</v>
      </c>
      <c r="L275" s="92" t="s">
        <v>78</v>
      </c>
      <c r="M275" s="94" t="s">
        <v>119</v>
      </c>
      <c r="N275" s="92" t="s">
        <v>48</v>
      </c>
      <c r="O275" s="4">
        <v>0.03</v>
      </c>
      <c r="P275" s="4">
        <v>4</v>
      </c>
      <c r="Q275" s="92">
        <v>16.5</v>
      </c>
      <c r="R275" s="99">
        <v>16.47</v>
      </c>
      <c r="S275" s="6">
        <v>1740</v>
      </c>
      <c r="T275" s="6">
        <v>6.4660000000000002</v>
      </c>
      <c r="U275" s="6">
        <v>-74.183000000000007</v>
      </c>
      <c r="V275" s="136">
        <f>AC275-W275-X275-Y275-Z275-AA275-AB275</f>
        <v>36360</v>
      </c>
      <c r="W275" s="136">
        <v>540</v>
      </c>
      <c r="X275" s="136">
        <v>600</v>
      </c>
      <c r="Y275" s="136"/>
      <c r="Z275" s="136"/>
      <c r="AA275" s="136"/>
      <c r="AB275" s="137"/>
      <c r="AC275" s="138">
        <v>37500</v>
      </c>
      <c r="AD275" s="13"/>
      <c r="AE275" s="14">
        <v>82350</v>
      </c>
      <c r="AF275" s="4">
        <v>0</v>
      </c>
      <c r="AG275" s="4">
        <v>0</v>
      </c>
      <c r="AH275" s="92" t="s">
        <v>549</v>
      </c>
      <c r="AI275" s="4">
        <v>0</v>
      </c>
      <c r="AJ275" s="4">
        <v>0</v>
      </c>
      <c r="AK275" s="4">
        <v>0</v>
      </c>
      <c r="AL275" s="4">
        <v>0</v>
      </c>
      <c r="AM275" s="4">
        <v>0</v>
      </c>
    </row>
    <row r="276" spans="1:47" customFormat="1" ht="15" hidden="1" x14ac:dyDescent="0.25">
      <c r="A276" s="1"/>
      <c r="B276" s="1" t="s">
        <v>38</v>
      </c>
      <c r="C276" s="4" t="s">
        <v>198</v>
      </c>
      <c r="D276" s="12" t="s">
        <v>1102</v>
      </c>
      <c r="E276" s="4" t="s">
        <v>217</v>
      </c>
      <c r="F276" s="4" t="s">
        <v>1103</v>
      </c>
      <c r="G276" s="4" t="s">
        <v>161</v>
      </c>
      <c r="H276" s="4" t="s">
        <v>386</v>
      </c>
      <c r="I276" s="4" t="s">
        <v>45</v>
      </c>
      <c r="J276" s="5">
        <v>13636610</v>
      </c>
      <c r="K276" s="5">
        <v>3162456216</v>
      </c>
      <c r="L276" s="4" t="s">
        <v>1104</v>
      </c>
      <c r="M276" s="4" t="s">
        <v>514</v>
      </c>
      <c r="N276" s="4" t="s">
        <v>48</v>
      </c>
      <c r="O276" s="4">
        <v>0</v>
      </c>
      <c r="P276" s="4">
        <v>6</v>
      </c>
      <c r="Q276" s="4">
        <v>2.5299999999999998</v>
      </c>
      <c r="R276" s="6">
        <v>2.5</v>
      </c>
      <c r="S276" s="6">
        <v>1784</v>
      </c>
      <c r="T276" s="6">
        <v>64.590599999999995</v>
      </c>
      <c r="U276" s="6">
        <v>-73.186800000000005</v>
      </c>
      <c r="V276" s="6"/>
      <c r="W276" s="6"/>
      <c r="X276" s="6"/>
      <c r="Y276" s="6"/>
      <c r="Z276" s="6"/>
      <c r="AA276" s="6"/>
      <c r="AB276" s="6"/>
      <c r="AC276" s="13">
        <v>5000</v>
      </c>
      <c r="AD276" s="13"/>
      <c r="AE276" s="14">
        <v>12500</v>
      </c>
      <c r="AF276" s="4">
        <v>0</v>
      </c>
      <c r="AG276" s="4">
        <v>0</v>
      </c>
      <c r="AH276" s="4" t="s">
        <v>549</v>
      </c>
      <c r="AI276" s="4">
        <v>0</v>
      </c>
      <c r="AJ276" s="4">
        <v>0</v>
      </c>
      <c r="AK276" s="4">
        <v>0</v>
      </c>
      <c r="AL276" s="4">
        <v>0</v>
      </c>
      <c r="AM276" s="4">
        <v>0</v>
      </c>
    </row>
    <row r="277" spans="1:47" customFormat="1" ht="15" hidden="1" x14ac:dyDescent="0.25">
      <c r="A277" s="1"/>
      <c r="B277" s="1" t="s">
        <v>38</v>
      </c>
      <c r="C277" s="4" t="s">
        <v>198</v>
      </c>
      <c r="D277" s="12" t="s">
        <v>1105</v>
      </c>
      <c r="E277" s="4" t="s">
        <v>767</v>
      </c>
      <c r="F277" s="4" t="s">
        <v>1106</v>
      </c>
      <c r="G277" s="4" t="s">
        <v>561</v>
      </c>
      <c r="H277" s="4" t="s">
        <v>386</v>
      </c>
      <c r="I277" s="4" t="s">
        <v>45</v>
      </c>
      <c r="J277" s="5">
        <v>5744631</v>
      </c>
      <c r="K277" s="5">
        <v>3208927989</v>
      </c>
      <c r="L277" s="4" t="s">
        <v>1107</v>
      </c>
      <c r="M277" s="4" t="s">
        <v>1108</v>
      </c>
      <c r="N277" s="4" t="s">
        <v>48</v>
      </c>
      <c r="O277" s="4">
        <v>0</v>
      </c>
      <c r="P277" s="4">
        <v>3</v>
      </c>
      <c r="Q277" s="4">
        <v>2</v>
      </c>
      <c r="R277" s="6">
        <v>1</v>
      </c>
      <c r="S277" s="6">
        <v>1519</v>
      </c>
      <c r="T277" s="6">
        <v>64.634200000000007</v>
      </c>
      <c r="U277" s="6">
        <v>-73.154499999999999</v>
      </c>
      <c r="V277" s="6"/>
      <c r="W277" s="6"/>
      <c r="X277" s="6"/>
      <c r="Y277" s="6"/>
      <c r="Z277" s="6"/>
      <c r="AA277" s="6"/>
      <c r="AB277" s="6"/>
      <c r="AC277" s="13">
        <v>2000</v>
      </c>
      <c r="AD277" s="13"/>
      <c r="AE277" s="14">
        <v>5000</v>
      </c>
      <c r="AF277" s="4">
        <v>0</v>
      </c>
      <c r="AG277" s="4">
        <v>0</v>
      </c>
      <c r="AH277" s="4" t="s">
        <v>549</v>
      </c>
      <c r="AI277" s="4">
        <v>0</v>
      </c>
      <c r="AJ277" s="4">
        <v>0</v>
      </c>
      <c r="AK277" s="4">
        <v>0</v>
      </c>
      <c r="AL277" s="4">
        <v>0</v>
      </c>
      <c r="AM277" s="4">
        <v>0</v>
      </c>
    </row>
    <row r="278" spans="1:47" ht="18.75" x14ac:dyDescent="0.3">
      <c r="A278" s="1"/>
      <c r="B278" s="1" t="s">
        <v>38</v>
      </c>
      <c r="C278" s="92" t="s">
        <v>72</v>
      </c>
      <c r="D278" s="158" t="s">
        <v>1242</v>
      </c>
      <c r="E278" s="134" t="s">
        <v>1243</v>
      </c>
      <c r="F278" s="134" t="s">
        <v>381</v>
      </c>
      <c r="G278" s="134" t="s">
        <v>193</v>
      </c>
      <c r="H278" s="134" t="s">
        <v>43</v>
      </c>
      <c r="I278" s="95"/>
      <c r="J278" s="134">
        <v>5784015</v>
      </c>
      <c r="K278" s="93">
        <v>3138731873</v>
      </c>
      <c r="L278" s="93" t="s">
        <v>1244</v>
      </c>
      <c r="M278" s="134" t="s">
        <v>119</v>
      </c>
      <c r="N278" s="110" t="s">
        <v>48</v>
      </c>
      <c r="O278" s="1"/>
      <c r="P278" s="1"/>
      <c r="Q278" s="93">
        <v>50</v>
      </c>
      <c r="R278" s="93">
        <v>20</v>
      </c>
      <c r="S278" s="1"/>
      <c r="T278" s="1"/>
      <c r="U278" s="1"/>
      <c r="V278" s="136">
        <f>AC278-W278-X278-Y278-Z278-AA278-AB278</f>
        <v>32410</v>
      </c>
      <c r="W278" s="136">
        <v>590</v>
      </c>
      <c r="X278" s="136"/>
      <c r="Y278" s="136"/>
      <c r="Z278" s="136"/>
      <c r="AA278" s="136"/>
      <c r="AB278" s="44"/>
      <c r="AC278" s="98">
        <f>+R278*1650</f>
        <v>33000</v>
      </c>
      <c r="AD278" s="1"/>
      <c r="AE278" s="1"/>
      <c r="AF278" s="1"/>
      <c r="AG278" s="1"/>
      <c r="AH278" s="95" t="s">
        <v>985</v>
      </c>
      <c r="AI278" s="1"/>
      <c r="AJ278" s="1"/>
      <c r="AK278" s="1"/>
      <c r="AL278" s="1"/>
      <c r="AM278" s="1"/>
    </row>
    <row r="279" spans="1:47" customFormat="1" ht="15" hidden="1" x14ac:dyDescent="0.25">
      <c r="A279" s="1"/>
      <c r="B279" s="1" t="s">
        <v>38</v>
      </c>
      <c r="C279" s="4" t="s">
        <v>198</v>
      </c>
      <c r="D279" s="12" t="s">
        <v>1111</v>
      </c>
      <c r="E279" s="7" t="s">
        <v>1112</v>
      </c>
      <c r="F279" s="4" t="s">
        <v>1113</v>
      </c>
      <c r="G279" s="7" t="s">
        <v>1114</v>
      </c>
      <c r="H279" s="7" t="s">
        <v>193</v>
      </c>
      <c r="I279" s="7" t="s">
        <v>45</v>
      </c>
      <c r="J279" s="8">
        <v>85270086</v>
      </c>
      <c r="K279" s="8" t="s">
        <v>1115</v>
      </c>
      <c r="L279" s="7" t="s">
        <v>1116</v>
      </c>
      <c r="M279" s="7" t="s">
        <v>355</v>
      </c>
      <c r="N279" s="7" t="s">
        <v>48</v>
      </c>
      <c r="O279" s="7">
        <v>0</v>
      </c>
      <c r="P279" s="7">
        <v>3</v>
      </c>
      <c r="Q279" s="7">
        <v>1.02</v>
      </c>
      <c r="R279" s="9">
        <v>1</v>
      </c>
      <c r="S279" s="9">
        <v>1519</v>
      </c>
      <c r="T279" s="9">
        <v>64</v>
      </c>
      <c r="U279" s="9">
        <v>-7</v>
      </c>
      <c r="V279" s="9"/>
      <c r="W279" s="9"/>
      <c r="X279" s="9"/>
      <c r="Y279" s="9"/>
      <c r="Z279" s="9"/>
      <c r="AA279" s="9"/>
      <c r="AB279" s="9"/>
      <c r="AC279" s="22">
        <v>2000</v>
      </c>
      <c r="AD279" s="22"/>
      <c r="AE279" s="1">
        <v>5400</v>
      </c>
      <c r="AF279" s="7">
        <v>0</v>
      </c>
      <c r="AG279" s="7">
        <v>0</v>
      </c>
      <c r="AH279" s="4" t="s">
        <v>549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</row>
    <row r="280" spans="1:47" customFormat="1" ht="15" hidden="1" x14ac:dyDescent="0.25">
      <c r="A280" s="1"/>
      <c r="B280" s="1" t="s">
        <v>38</v>
      </c>
      <c r="C280" s="4" t="s">
        <v>198</v>
      </c>
      <c r="D280" s="12" t="s">
        <v>1117</v>
      </c>
      <c r="E280" s="4" t="s">
        <v>1118</v>
      </c>
      <c r="F280" s="4" t="s">
        <v>1119</v>
      </c>
      <c r="G280" s="4" t="s">
        <v>157</v>
      </c>
      <c r="H280" s="4" t="s">
        <v>1120</v>
      </c>
      <c r="I280" s="4" t="s">
        <v>45</v>
      </c>
      <c r="J280" s="5">
        <v>91069994</v>
      </c>
      <c r="K280" s="5">
        <v>3153873614</v>
      </c>
      <c r="L280" s="4" t="s">
        <v>1121</v>
      </c>
      <c r="M280" s="4" t="s">
        <v>1122</v>
      </c>
      <c r="N280" s="4" t="s">
        <v>48</v>
      </c>
      <c r="O280" s="4">
        <v>0</v>
      </c>
      <c r="P280" s="4">
        <v>6</v>
      </c>
      <c r="Q280" s="4">
        <v>3.0300000000000002</v>
      </c>
      <c r="R280" s="6">
        <v>1.5</v>
      </c>
      <c r="S280" s="6">
        <v>1784</v>
      </c>
      <c r="T280" s="6">
        <v>64.590599999999995</v>
      </c>
      <c r="U280" s="6">
        <v>-73.186800000000005</v>
      </c>
      <c r="V280" s="6"/>
      <c r="W280" s="6"/>
      <c r="X280" s="6"/>
      <c r="Y280" s="6"/>
      <c r="Z280" s="6"/>
      <c r="AA280" s="6"/>
      <c r="AB280" s="6"/>
      <c r="AC280" s="13">
        <v>2500</v>
      </c>
      <c r="AD280" s="13"/>
      <c r="AE280" s="14">
        <v>9000</v>
      </c>
      <c r="AF280" s="4">
        <v>0</v>
      </c>
      <c r="AG280" s="4">
        <v>0</v>
      </c>
      <c r="AH280" s="4" t="s">
        <v>549</v>
      </c>
      <c r="AI280" s="4">
        <v>0</v>
      </c>
      <c r="AJ280" s="4">
        <v>0</v>
      </c>
      <c r="AK280" s="4">
        <v>0</v>
      </c>
      <c r="AL280" s="4">
        <v>0</v>
      </c>
      <c r="AM280" s="4">
        <v>0</v>
      </c>
    </row>
    <row r="281" spans="1:47" ht="18.75" x14ac:dyDescent="0.3">
      <c r="A281" s="1"/>
      <c r="B281" s="1" t="s">
        <v>38</v>
      </c>
      <c r="C281" s="92" t="s">
        <v>39</v>
      </c>
      <c r="D281" s="158" t="s">
        <v>233</v>
      </c>
      <c r="E281" s="94" t="s">
        <v>234</v>
      </c>
      <c r="F281" s="94" t="s">
        <v>235</v>
      </c>
      <c r="G281" s="98" t="s">
        <v>236</v>
      </c>
      <c r="H281" s="98" t="s">
        <v>237</v>
      </c>
      <c r="I281" s="92" t="s">
        <v>45</v>
      </c>
      <c r="J281" s="135">
        <v>91104669</v>
      </c>
      <c r="K281" s="97">
        <v>3144456277</v>
      </c>
      <c r="L281" s="92" t="s">
        <v>93</v>
      </c>
      <c r="M281" s="94" t="s">
        <v>65</v>
      </c>
      <c r="N281" s="92" t="s">
        <v>48</v>
      </c>
      <c r="O281" s="4">
        <v>0</v>
      </c>
      <c r="P281" s="4">
        <v>7</v>
      </c>
      <c r="Q281" s="92">
        <v>9</v>
      </c>
      <c r="R281" s="99">
        <v>7.96</v>
      </c>
      <c r="S281" s="6">
        <v>1545</v>
      </c>
      <c r="T281" s="6">
        <v>6.4229000000000003</v>
      </c>
      <c r="U281" s="6">
        <v>-73.074600000000004</v>
      </c>
      <c r="V281" s="136">
        <f t="shared" ref="V281:V286" si="21">AC281-W281-X281-Y281-Z281-AA281-AB281</f>
        <v>11679.422867513609</v>
      </c>
      <c r="W281" s="136">
        <v>583</v>
      </c>
      <c r="X281" s="136">
        <v>536</v>
      </c>
      <c r="Y281" s="136">
        <v>579</v>
      </c>
      <c r="Z281" s="136"/>
      <c r="AA281" s="136"/>
      <c r="AB281" s="137"/>
      <c r="AC281" s="159">
        <f>(3704/2.204)*R281</f>
        <v>13377.422867513609</v>
      </c>
      <c r="AD281" s="57">
        <f>+AC281/R281</f>
        <v>1680.5807622504535</v>
      </c>
      <c r="AE281" s="1"/>
      <c r="AF281" s="1"/>
      <c r="AG281" s="1"/>
      <c r="AH281" s="95" t="s">
        <v>49</v>
      </c>
      <c r="AI281" s="1"/>
      <c r="AJ281" s="1"/>
      <c r="AK281" s="1"/>
      <c r="AL281" s="1"/>
      <c r="AM281" s="1"/>
      <c r="AN281" s="59">
        <f>23142*R281</f>
        <v>184210.32</v>
      </c>
      <c r="AO281" s="60">
        <f>3702.72+R281</f>
        <v>3710.68</v>
      </c>
    </row>
    <row r="282" spans="1:47" ht="18.75" x14ac:dyDescent="0.3">
      <c r="A282" s="1"/>
      <c r="B282" s="1" t="s">
        <v>38</v>
      </c>
      <c r="C282" s="92" t="s">
        <v>72</v>
      </c>
      <c r="D282" s="158" t="s">
        <v>1099</v>
      </c>
      <c r="E282" s="94" t="s">
        <v>1100</v>
      </c>
      <c r="F282" s="94" t="s">
        <v>1101</v>
      </c>
      <c r="G282" s="94" t="s">
        <v>236</v>
      </c>
      <c r="H282" s="94" t="s">
        <v>236</v>
      </c>
      <c r="I282" s="92" t="s">
        <v>45</v>
      </c>
      <c r="J282" s="135">
        <v>13855742</v>
      </c>
      <c r="K282" s="97">
        <v>3202938925</v>
      </c>
      <c r="L282" s="92" t="s">
        <v>276</v>
      </c>
      <c r="M282" s="94" t="s">
        <v>94</v>
      </c>
      <c r="N282" s="92" t="s">
        <v>48</v>
      </c>
      <c r="O282" s="4">
        <v>0</v>
      </c>
      <c r="P282" s="4">
        <v>8</v>
      </c>
      <c r="Q282" s="92">
        <v>9.84</v>
      </c>
      <c r="R282" s="99">
        <v>6</v>
      </c>
      <c r="S282" s="6">
        <v>1600</v>
      </c>
      <c r="T282" s="6">
        <v>6.4206000000000003</v>
      </c>
      <c r="U282" s="6">
        <v>-74.1203</v>
      </c>
      <c r="V282" s="136">
        <f t="shared" si="21"/>
        <v>9409</v>
      </c>
      <c r="W282" s="136">
        <v>591</v>
      </c>
      <c r="X282" s="136"/>
      <c r="Y282" s="136"/>
      <c r="Z282" s="136"/>
      <c r="AA282" s="136"/>
      <c r="AB282" s="137"/>
      <c r="AC282" s="138">
        <v>10000</v>
      </c>
      <c r="AD282" s="13"/>
      <c r="AE282" s="14">
        <v>30000</v>
      </c>
      <c r="AF282" s="4">
        <v>0</v>
      </c>
      <c r="AG282" s="4">
        <v>0</v>
      </c>
      <c r="AH282" s="92" t="s">
        <v>549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</row>
    <row r="283" spans="1:47" ht="18.75" x14ac:dyDescent="0.3">
      <c r="A283" s="1"/>
      <c r="B283" s="1" t="s">
        <v>38</v>
      </c>
      <c r="C283" s="92" t="s">
        <v>72</v>
      </c>
      <c r="D283" s="158" t="s">
        <v>1129</v>
      </c>
      <c r="E283" s="161" t="s">
        <v>1130</v>
      </c>
      <c r="F283" s="94" t="s">
        <v>800</v>
      </c>
      <c r="G283" s="161" t="s">
        <v>236</v>
      </c>
      <c r="H283" s="161" t="s">
        <v>226</v>
      </c>
      <c r="I283" s="107" t="s">
        <v>45</v>
      </c>
      <c r="J283" s="162">
        <v>13855588</v>
      </c>
      <c r="K283" s="108">
        <v>3142762771</v>
      </c>
      <c r="L283" s="107" t="s">
        <v>330</v>
      </c>
      <c r="M283" s="161" t="s">
        <v>94</v>
      </c>
      <c r="N283" s="107" t="s">
        <v>48</v>
      </c>
      <c r="O283" s="7">
        <v>0</v>
      </c>
      <c r="P283" s="7">
        <v>5</v>
      </c>
      <c r="Q283" s="107">
        <v>6.6999999999999993</v>
      </c>
      <c r="R283" s="109">
        <v>3</v>
      </c>
      <c r="S283" s="9">
        <v>1680</v>
      </c>
      <c r="T283" s="9">
        <v>6.4206000000000003</v>
      </c>
      <c r="U283" s="9">
        <v>-74.1203</v>
      </c>
      <c r="V283" s="136">
        <f t="shared" si="21"/>
        <v>3641</v>
      </c>
      <c r="W283" s="136">
        <v>559</v>
      </c>
      <c r="X283" s="136"/>
      <c r="Y283" s="136"/>
      <c r="Z283" s="136"/>
      <c r="AA283" s="136"/>
      <c r="AB283" s="163"/>
      <c r="AC283" s="164">
        <v>4200</v>
      </c>
      <c r="AD283" s="22"/>
      <c r="AE283" s="1">
        <v>15200</v>
      </c>
      <c r="AF283" s="7">
        <v>0</v>
      </c>
      <c r="AG283" s="7">
        <v>0</v>
      </c>
      <c r="AH283" s="92" t="s">
        <v>549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</row>
    <row r="284" spans="1:47" ht="18.75" x14ac:dyDescent="0.3">
      <c r="A284" s="1"/>
      <c r="B284" s="1" t="s">
        <v>38</v>
      </c>
      <c r="C284" s="92" t="s">
        <v>72</v>
      </c>
      <c r="D284" s="158" t="s">
        <v>1131</v>
      </c>
      <c r="E284" s="94" t="s">
        <v>1132</v>
      </c>
      <c r="F284" s="94" t="s">
        <v>1133</v>
      </c>
      <c r="G284" s="94" t="s">
        <v>236</v>
      </c>
      <c r="H284" s="94" t="s">
        <v>226</v>
      </c>
      <c r="I284" s="92" t="s">
        <v>45</v>
      </c>
      <c r="J284" s="135">
        <v>5784972</v>
      </c>
      <c r="K284" s="97">
        <v>3118621492</v>
      </c>
      <c r="L284" s="92" t="s">
        <v>1097</v>
      </c>
      <c r="M284" s="94" t="s">
        <v>94</v>
      </c>
      <c r="N284" s="92" t="s">
        <v>48</v>
      </c>
      <c r="O284" s="4">
        <v>0</v>
      </c>
      <c r="P284" s="4">
        <v>7</v>
      </c>
      <c r="Q284" s="92">
        <v>1.05</v>
      </c>
      <c r="R284" s="99">
        <v>1</v>
      </c>
      <c r="S284" s="6">
        <v>1690</v>
      </c>
      <c r="T284" s="6">
        <v>6.42</v>
      </c>
      <c r="U284" s="6">
        <v>-73.119600000000005</v>
      </c>
      <c r="V284" s="136">
        <f t="shared" si="21"/>
        <v>2000</v>
      </c>
      <c r="W284" s="136"/>
      <c r="X284" s="136"/>
      <c r="Y284" s="136"/>
      <c r="Z284" s="136"/>
      <c r="AA284" s="136"/>
      <c r="AB284" s="137"/>
      <c r="AC284" s="138">
        <v>2000</v>
      </c>
      <c r="AD284" s="13"/>
      <c r="AE284" s="14">
        <v>3700</v>
      </c>
      <c r="AF284" s="4">
        <v>0</v>
      </c>
      <c r="AG284" s="4">
        <v>0</v>
      </c>
      <c r="AH284" s="92" t="s">
        <v>549</v>
      </c>
      <c r="AI284" s="4">
        <v>0</v>
      </c>
      <c r="AJ284" s="4">
        <v>0</v>
      </c>
      <c r="AK284" s="4">
        <v>0</v>
      </c>
      <c r="AL284" s="4">
        <v>0</v>
      </c>
      <c r="AM284" s="4">
        <v>0</v>
      </c>
    </row>
    <row r="285" spans="1:47" ht="18.75" x14ac:dyDescent="0.3">
      <c r="A285" s="1"/>
      <c r="B285" s="1" t="s">
        <v>38</v>
      </c>
      <c r="C285" s="92" t="s">
        <v>72</v>
      </c>
      <c r="D285" s="158" t="s">
        <v>1266</v>
      </c>
      <c r="E285" s="134" t="s">
        <v>1267</v>
      </c>
      <c r="F285" s="134" t="s">
        <v>1268</v>
      </c>
      <c r="G285" s="134" t="s">
        <v>236</v>
      </c>
      <c r="H285" s="134" t="s">
        <v>236</v>
      </c>
      <c r="I285" s="95"/>
      <c r="J285" s="134">
        <v>1101098245</v>
      </c>
      <c r="K285" s="93">
        <v>3132021810</v>
      </c>
      <c r="L285" s="93" t="s">
        <v>276</v>
      </c>
      <c r="M285" s="134" t="s">
        <v>65</v>
      </c>
      <c r="N285" s="110" t="s">
        <v>48</v>
      </c>
      <c r="O285" s="1"/>
      <c r="P285" s="1"/>
      <c r="Q285" s="93">
        <v>13</v>
      </c>
      <c r="R285" s="93">
        <v>11.5</v>
      </c>
      <c r="S285" s="1"/>
      <c r="T285" s="1"/>
      <c r="U285" s="1"/>
      <c r="V285" s="136">
        <f t="shared" si="21"/>
        <v>18396</v>
      </c>
      <c r="W285" s="136">
        <v>579</v>
      </c>
      <c r="X285" s="136"/>
      <c r="Y285" s="136"/>
      <c r="Z285" s="136"/>
      <c r="AA285" s="136"/>
      <c r="AB285" s="44"/>
      <c r="AC285" s="98">
        <f>+R285*1650</f>
        <v>18975</v>
      </c>
      <c r="AD285" s="1"/>
      <c r="AE285" s="1"/>
      <c r="AF285" s="1"/>
      <c r="AG285" s="1"/>
      <c r="AH285" s="95" t="s">
        <v>985</v>
      </c>
      <c r="AI285" s="1"/>
      <c r="AJ285" s="1"/>
      <c r="AK285" s="1"/>
      <c r="AL285" s="1"/>
      <c r="AM285" s="1"/>
    </row>
    <row r="286" spans="1:47" ht="18.75" x14ac:dyDescent="0.3">
      <c r="A286" s="1"/>
      <c r="B286" s="1" t="s">
        <v>38</v>
      </c>
      <c r="C286" s="92" t="s">
        <v>72</v>
      </c>
      <c r="D286" s="158" t="s">
        <v>1181</v>
      </c>
      <c r="E286" s="94" t="s">
        <v>74</v>
      </c>
      <c r="F286" s="94" t="s">
        <v>1182</v>
      </c>
      <c r="G286" s="94" t="s">
        <v>1183</v>
      </c>
      <c r="H286" s="94" t="s">
        <v>245</v>
      </c>
      <c r="I286" s="92" t="s">
        <v>45</v>
      </c>
      <c r="J286" s="135">
        <v>91522376</v>
      </c>
      <c r="K286" s="97">
        <v>3168889818</v>
      </c>
      <c r="L286" s="92" t="s">
        <v>794</v>
      </c>
      <c r="M286" s="94" t="s">
        <v>119</v>
      </c>
      <c r="N286" s="92" t="s">
        <v>48</v>
      </c>
      <c r="O286" s="4">
        <v>0</v>
      </c>
      <c r="P286" s="4">
        <v>10</v>
      </c>
      <c r="Q286" s="92">
        <v>9.01</v>
      </c>
      <c r="R286" s="99">
        <v>6</v>
      </c>
      <c r="S286" s="6">
        <v>1445</v>
      </c>
      <c r="T286" s="6">
        <v>6.4615999999999998</v>
      </c>
      <c r="U286" s="6">
        <v>-73.150800000000004</v>
      </c>
      <c r="V286" s="136">
        <f t="shared" si="21"/>
        <v>9300</v>
      </c>
      <c r="W286" s="136">
        <v>600</v>
      </c>
      <c r="X286" s="136">
        <v>600</v>
      </c>
      <c r="Y286" s="136"/>
      <c r="Z286" s="136"/>
      <c r="AA286" s="136"/>
      <c r="AB286" s="137"/>
      <c r="AC286" s="138">
        <v>10500</v>
      </c>
      <c r="AD286" s="13"/>
      <c r="AE286" s="14">
        <v>29000</v>
      </c>
      <c r="AF286" s="4">
        <v>0</v>
      </c>
      <c r="AG286" s="4">
        <v>0</v>
      </c>
      <c r="AH286" s="92" t="s">
        <v>549</v>
      </c>
      <c r="AI286" s="4">
        <v>0</v>
      </c>
      <c r="AJ286" s="4">
        <v>0</v>
      </c>
      <c r="AK286" s="4">
        <v>0</v>
      </c>
      <c r="AL286" s="4">
        <v>0</v>
      </c>
      <c r="AM286" s="4">
        <v>0</v>
      </c>
    </row>
    <row r="287" spans="1:47" customFormat="1" ht="15" hidden="1" x14ac:dyDescent="0.25">
      <c r="A287" s="1"/>
      <c r="B287" s="1" t="s">
        <v>38</v>
      </c>
      <c r="C287" s="4" t="s">
        <v>72</v>
      </c>
      <c r="D287" s="12" t="s">
        <v>1139</v>
      </c>
      <c r="E287" s="4" t="s">
        <v>1140</v>
      </c>
      <c r="F287" s="4" t="s">
        <v>1141</v>
      </c>
      <c r="G287" s="4" t="s">
        <v>77</v>
      </c>
      <c r="H287" s="4" t="s">
        <v>788</v>
      </c>
      <c r="I287" s="4" t="s">
        <v>45</v>
      </c>
      <c r="J287" s="5">
        <v>91102850</v>
      </c>
      <c r="K287" s="5">
        <v>3173834565</v>
      </c>
      <c r="L287" s="4" t="s">
        <v>78</v>
      </c>
      <c r="M287" s="4" t="s">
        <v>79</v>
      </c>
      <c r="N287" s="4" t="s">
        <v>48</v>
      </c>
      <c r="O287" s="4">
        <v>0.03</v>
      </c>
      <c r="P287" s="4">
        <v>4</v>
      </c>
      <c r="Q287" s="4">
        <v>3.86</v>
      </c>
      <c r="R287" s="6">
        <v>3.8</v>
      </c>
      <c r="S287" s="6">
        <v>1771</v>
      </c>
      <c r="T287" s="6">
        <v>6.4827000000000004</v>
      </c>
      <c r="U287" s="6">
        <v>-74.186499999999995</v>
      </c>
      <c r="V287" s="6"/>
      <c r="W287" s="6"/>
      <c r="X287" s="6"/>
      <c r="Y287" s="6"/>
      <c r="Z287" s="6"/>
      <c r="AA287" s="6"/>
      <c r="AB287" s="6"/>
      <c r="AC287" s="13">
        <v>8000</v>
      </c>
      <c r="AD287" s="13"/>
      <c r="AE287" s="14">
        <v>32500</v>
      </c>
      <c r="AF287" s="4">
        <v>0</v>
      </c>
      <c r="AG287" s="4">
        <v>0</v>
      </c>
      <c r="AH287" s="4" t="s">
        <v>549</v>
      </c>
      <c r="AI287" s="4">
        <v>0</v>
      </c>
      <c r="AJ287" s="4">
        <v>0</v>
      </c>
      <c r="AK287" s="4">
        <v>0</v>
      </c>
      <c r="AL287" s="4">
        <v>0</v>
      </c>
      <c r="AM287" s="4">
        <v>0</v>
      </c>
    </row>
    <row r="288" spans="1:47" customFormat="1" ht="15" hidden="1" x14ac:dyDescent="0.25">
      <c r="A288" s="1"/>
      <c r="B288" s="1" t="s">
        <v>38</v>
      </c>
      <c r="C288" s="4" t="s">
        <v>550</v>
      </c>
      <c r="D288" s="12" t="s">
        <v>1142</v>
      </c>
      <c r="E288" s="4" t="s">
        <v>1143</v>
      </c>
      <c r="F288" s="4" t="s">
        <v>1144</v>
      </c>
      <c r="G288" s="4" t="s">
        <v>194</v>
      </c>
      <c r="H288" s="4" t="s">
        <v>1013</v>
      </c>
      <c r="I288" s="4" t="s">
        <v>195</v>
      </c>
      <c r="J288" s="5">
        <v>27988585</v>
      </c>
      <c r="K288" s="5">
        <v>3185622076</v>
      </c>
      <c r="L288" s="4" t="s">
        <v>1145</v>
      </c>
      <c r="M288" s="4" t="s">
        <v>251</v>
      </c>
      <c r="N288" s="4" t="s">
        <v>48</v>
      </c>
      <c r="O288" s="4">
        <v>0.03</v>
      </c>
      <c r="P288" s="4">
        <v>6</v>
      </c>
      <c r="Q288" s="4">
        <v>20</v>
      </c>
      <c r="R288" s="6">
        <v>5</v>
      </c>
      <c r="S288" s="6">
        <v>1707</v>
      </c>
      <c r="T288" s="6">
        <v>6.4908999999999999</v>
      </c>
      <c r="U288" s="6">
        <v>-74.1387</v>
      </c>
      <c r="V288" s="6"/>
      <c r="W288" s="6"/>
      <c r="X288" s="6"/>
      <c r="Y288" s="6"/>
      <c r="Z288" s="6"/>
      <c r="AA288" s="6"/>
      <c r="AB288" s="6"/>
      <c r="AC288" s="13">
        <v>7750</v>
      </c>
      <c r="AD288" s="13"/>
      <c r="AE288" s="14">
        <v>22500</v>
      </c>
      <c r="AF288" s="4">
        <v>0</v>
      </c>
      <c r="AG288" s="4">
        <v>0</v>
      </c>
      <c r="AH288" s="4" t="s">
        <v>549</v>
      </c>
      <c r="AI288" s="4">
        <v>0</v>
      </c>
      <c r="AJ288" s="4">
        <v>0</v>
      </c>
      <c r="AK288" s="4">
        <v>0</v>
      </c>
      <c r="AL288" s="4">
        <v>0</v>
      </c>
      <c r="AM288" s="4">
        <v>0</v>
      </c>
    </row>
    <row r="289" spans="1:41" customFormat="1" ht="15" hidden="1" x14ac:dyDescent="0.25">
      <c r="A289" s="1"/>
      <c r="B289" s="1" t="s">
        <v>38</v>
      </c>
      <c r="C289" s="4" t="s">
        <v>72</v>
      </c>
      <c r="D289" s="12" t="s">
        <v>1146</v>
      </c>
      <c r="E289" s="4" t="s">
        <v>1147</v>
      </c>
      <c r="F289" s="4" t="s">
        <v>791</v>
      </c>
      <c r="G289" s="4" t="s">
        <v>125</v>
      </c>
      <c r="H289" s="4" t="s">
        <v>1148</v>
      </c>
      <c r="I289" s="4" t="s">
        <v>45</v>
      </c>
      <c r="J289" s="5">
        <v>91074185</v>
      </c>
      <c r="K289" s="5">
        <v>3115255123</v>
      </c>
      <c r="L289" s="4" t="s">
        <v>1149</v>
      </c>
      <c r="M289" s="4" t="s">
        <v>79</v>
      </c>
      <c r="N289" s="4" t="s">
        <v>48</v>
      </c>
      <c r="O289" s="4">
        <v>0</v>
      </c>
      <c r="P289" s="4">
        <v>15</v>
      </c>
      <c r="Q289" s="4">
        <v>12.6</v>
      </c>
      <c r="R289" s="6">
        <v>11</v>
      </c>
      <c r="S289" s="6">
        <v>1740</v>
      </c>
      <c r="T289" s="6">
        <v>6.4844999999999997</v>
      </c>
      <c r="U289" s="6">
        <v>-73.153999999999996</v>
      </c>
      <c r="V289" s="6"/>
      <c r="W289" s="6"/>
      <c r="X289" s="6"/>
      <c r="Y289" s="6"/>
      <c r="Z289" s="6"/>
      <c r="AA289" s="6"/>
      <c r="AB289" s="6"/>
      <c r="AC289" s="13">
        <v>20000</v>
      </c>
      <c r="AD289" s="13"/>
      <c r="AE289" s="14">
        <v>60500</v>
      </c>
      <c r="AF289" s="4">
        <v>0</v>
      </c>
      <c r="AG289" s="4">
        <v>0</v>
      </c>
      <c r="AH289" s="4" t="s">
        <v>549</v>
      </c>
      <c r="AI289" s="4">
        <v>0</v>
      </c>
      <c r="AJ289" s="4">
        <v>0</v>
      </c>
      <c r="AK289" s="4">
        <v>0</v>
      </c>
      <c r="AL289" s="4">
        <v>0</v>
      </c>
      <c r="AM289" s="4">
        <v>0</v>
      </c>
    </row>
    <row r="290" spans="1:41" customFormat="1" ht="15" hidden="1" x14ac:dyDescent="0.25">
      <c r="A290" s="1"/>
      <c r="B290" s="1" t="s">
        <v>38</v>
      </c>
      <c r="C290" s="4" t="s">
        <v>72</v>
      </c>
      <c r="D290" s="12" t="s">
        <v>1150</v>
      </c>
      <c r="E290" s="4" t="s">
        <v>1151</v>
      </c>
      <c r="F290" s="4" t="s">
        <v>1152</v>
      </c>
      <c r="G290" s="4" t="s">
        <v>125</v>
      </c>
      <c r="H290" s="4" t="s">
        <v>1153</v>
      </c>
      <c r="I290" s="4" t="s">
        <v>45</v>
      </c>
      <c r="J290" s="5">
        <v>28298791</v>
      </c>
      <c r="K290" s="5">
        <v>3228171366</v>
      </c>
      <c r="L290" s="4" t="s">
        <v>78</v>
      </c>
      <c r="M290" s="4" t="s">
        <v>79</v>
      </c>
      <c r="N290" s="4" t="s">
        <v>48</v>
      </c>
      <c r="O290" s="4">
        <v>0</v>
      </c>
      <c r="P290" s="4">
        <v>8</v>
      </c>
      <c r="Q290" s="4">
        <v>4.5</v>
      </c>
      <c r="R290" s="6">
        <v>3.5</v>
      </c>
      <c r="S290" s="6">
        <v>1780</v>
      </c>
      <c r="T290" s="6">
        <v>64.483199999999997</v>
      </c>
      <c r="U290" s="6">
        <v>-73.185900000000004</v>
      </c>
      <c r="V290" s="6"/>
      <c r="W290" s="6"/>
      <c r="X290" s="6"/>
      <c r="Y290" s="6"/>
      <c r="Z290" s="6"/>
      <c r="AA290" s="6"/>
      <c r="AB290" s="6"/>
      <c r="AC290" s="13">
        <v>4922</v>
      </c>
      <c r="AD290" s="13"/>
      <c r="AE290" s="14">
        <v>22000</v>
      </c>
      <c r="AF290" s="4">
        <v>0</v>
      </c>
      <c r="AG290" s="4">
        <v>0</v>
      </c>
      <c r="AH290" s="4" t="s">
        <v>549</v>
      </c>
      <c r="AI290" s="4" t="s">
        <v>553</v>
      </c>
      <c r="AJ290" s="4">
        <v>0</v>
      </c>
      <c r="AK290" s="4">
        <v>0</v>
      </c>
      <c r="AL290" s="4">
        <v>0</v>
      </c>
      <c r="AM290" s="4">
        <v>0</v>
      </c>
    </row>
    <row r="291" spans="1:41" customFormat="1" ht="15" hidden="1" x14ac:dyDescent="0.25">
      <c r="A291" s="1"/>
      <c r="B291" s="1" t="s">
        <v>38</v>
      </c>
      <c r="C291" s="4" t="s">
        <v>550</v>
      </c>
      <c r="D291" s="12" t="s">
        <v>1154</v>
      </c>
      <c r="E291" s="4" t="s">
        <v>1155</v>
      </c>
      <c r="F291" s="4" t="s">
        <v>1156</v>
      </c>
      <c r="G291" s="4" t="s">
        <v>460</v>
      </c>
      <c r="H291" s="4"/>
      <c r="I291" s="4" t="s">
        <v>45</v>
      </c>
      <c r="J291" s="5">
        <v>91071082</v>
      </c>
      <c r="K291" s="5">
        <v>3158217633</v>
      </c>
      <c r="L291" s="4" t="s">
        <v>295</v>
      </c>
      <c r="M291" s="4" t="s">
        <v>251</v>
      </c>
      <c r="N291" s="4" t="s">
        <v>48</v>
      </c>
      <c r="O291" s="4">
        <v>0</v>
      </c>
      <c r="P291" s="4">
        <v>5</v>
      </c>
      <c r="Q291" s="4">
        <v>2.8</v>
      </c>
      <c r="R291" s="6">
        <v>2.2999999999999998</v>
      </c>
      <c r="S291" s="6">
        <v>1358</v>
      </c>
      <c r="T291" s="6">
        <v>64.4876</v>
      </c>
      <c r="U291" s="6">
        <v>-73.098500000000001</v>
      </c>
      <c r="V291" s="6"/>
      <c r="W291" s="6"/>
      <c r="X291" s="6"/>
      <c r="Y291" s="6"/>
      <c r="Z291" s="6"/>
      <c r="AA291" s="6"/>
      <c r="AB291" s="6"/>
      <c r="AC291" s="13">
        <v>3125</v>
      </c>
      <c r="AD291" s="13"/>
      <c r="AE291" s="14">
        <v>13609</v>
      </c>
      <c r="AF291" s="4">
        <v>0</v>
      </c>
      <c r="AG291" s="4">
        <v>0</v>
      </c>
      <c r="AH291" s="4" t="s">
        <v>549</v>
      </c>
      <c r="AI291" s="4" t="s">
        <v>553</v>
      </c>
      <c r="AJ291" s="4">
        <v>0</v>
      </c>
      <c r="AK291" s="4">
        <v>0</v>
      </c>
      <c r="AL291" s="4">
        <v>0</v>
      </c>
      <c r="AM291" s="4">
        <v>0</v>
      </c>
    </row>
    <row r="292" spans="1:41" ht="18.75" x14ac:dyDescent="0.3">
      <c r="A292" s="1"/>
      <c r="B292" s="1" t="s">
        <v>38</v>
      </c>
      <c r="C292" s="92" t="s">
        <v>72</v>
      </c>
      <c r="D292" s="158" t="s">
        <v>1291</v>
      </c>
      <c r="E292" s="134" t="s">
        <v>1292</v>
      </c>
      <c r="F292" s="134" t="s">
        <v>636</v>
      </c>
      <c r="G292" s="134" t="s">
        <v>256</v>
      </c>
      <c r="H292" s="134" t="s">
        <v>666</v>
      </c>
      <c r="I292" s="95"/>
      <c r="J292" s="134">
        <v>5784802</v>
      </c>
      <c r="K292" s="93">
        <v>3156685444</v>
      </c>
      <c r="L292" s="93" t="s">
        <v>1287</v>
      </c>
      <c r="M292" s="134" t="s">
        <v>119</v>
      </c>
      <c r="N292" s="110" t="s">
        <v>48</v>
      </c>
      <c r="O292" s="1"/>
      <c r="P292" s="1"/>
      <c r="Q292" s="93">
        <v>2.7</v>
      </c>
      <c r="R292" s="93">
        <v>2.7</v>
      </c>
      <c r="S292" s="1"/>
      <c r="T292" s="1"/>
      <c r="U292" s="1"/>
      <c r="V292" s="136">
        <f>AC292-W292-X292-Y292-Z292-AA292-AB292</f>
        <v>3935</v>
      </c>
      <c r="W292" s="136">
        <v>520</v>
      </c>
      <c r="X292" s="136"/>
      <c r="Y292" s="136"/>
      <c r="Z292" s="136"/>
      <c r="AA292" s="136"/>
      <c r="AB292" s="44"/>
      <c r="AC292" s="98">
        <f>+R292*1650</f>
        <v>4455</v>
      </c>
      <c r="AD292" s="1"/>
      <c r="AE292" s="1"/>
      <c r="AF292" s="1"/>
      <c r="AG292" s="1"/>
      <c r="AH292" s="95" t="s">
        <v>985</v>
      </c>
      <c r="AI292" s="1"/>
      <c r="AJ292" s="1"/>
      <c r="AK292" s="1"/>
      <c r="AL292" s="1"/>
      <c r="AM292" s="1"/>
    </row>
    <row r="293" spans="1:41" customFormat="1" ht="15" hidden="1" x14ac:dyDescent="0.25">
      <c r="A293" s="1"/>
      <c r="B293" s="1" t="s">
        <v>38</v>
      </c>
      <c r="C293" s="4" t="s">
        <v>72</v>
      </c>
      <c r="D293" s="12" t="s">
        <v>1159</v>
      </c>
      <c r="E293" s="4" t="s">
        <v>489</v>
      </c>
      <c r="F293" s="4" t="s">
        <v>791</v>
      </c>
      <c r="G293" s="4" t="s">
        <v>205</v>
      </c>
      <c r="H293" s="4" t="s">
        <v>240</v>
      </c>
      <c r="I293" s="4" t="s">
        <v>45</v>
      </c>
      <c r="J293" s="5">
        <v>5784535</v>
      </c>
      <c r="K293" s="5" t="s">
        <v>1160</v>
      </c>
      <c r="L293" s="4" t="s">
        <v>46</v>
      </c>
      <c r="M293" s="4" t="s">
        <v>47</v>
      </c>
      <c r="N293" s="4" t="s">
        <v>48</v>
      </c>
      <c r="O293" s="4">
        <v>0</v>
      </c>
      <c r="P293" s="4">
        <v>22</v>
      </c>
      <c r="Q293" s="4">
        <v>60</v>
      </c>
      <c r="R293" s="6">
        <v>16</v>
      </c>
      <c r="S293" s="6">
        <v>1589</v>
      </c>
      <c r="T293" s="6">
        <v>6.4161999999999999</v>
      </c>
      <c r="U293" s="6">
        <v>-74.064099999999996</v>
      </c>
      <c r="V293" s="6"/>
      <c r="W293" s="6"/>
      <c r="X293" s="6"/>
      <c r="Y293" s="6"/>
      <c r="Z293" s="6"/>
      <c r="AA293" s="6"/>
      <c r="AB293" s="6"/>
      <c r="AC293" s="13">
        <v>25000</v>
      </c>
      <c r="AD293" s="13"/>
      <c r="AE293" s="14">
        <v>80000</v>
      </c>
      <c r="AF293" s="4">
        <v>0</v>
      </c>
      <c r="AG293" s="4">
        <v>0</v>
      </c>
      <c r="AH293" s="4" t="s">
        <v>549</v>
      </c>
      <c r="AI293" s="4">
        <v>0</v>
      </c>
      <c r="AJ293" s="4">
        <v>0</v>
      </c>
      <c r="AK293" s="4">
        <v>0</v>
      </c>
      <c r="AL293" s="4">
        <v>0</v>
      </c>
      <c r="AM293" s="4">
        <v>0</v>
      </c>
    </row>
    <row r="294" spans="1:41" customFormat="1" ht="15" hidden="1" x14ac:dyDescent="0.25">
      <c r="A294" s="1"/>
      <c r="B294" s="1" t="s">
        <v>38</v>
      </c>
      <c r="C294" s="4" t="s">
        <v>72</v>
      </c>
      <c r="D294" s="12" t="s">
        <v>1161</v>
      </c>
      <c r="E294" s="7" t="s">
        <v>767</v>
      </c>
      <c r="F294" s="4" t="s">
        <v>1162</v>
      </c>
      <c r="G294" s="7" t="s">
        <v>55</v>
      </c>
      <c r="H294" s="7" t="s">
        <v>220</v>
      </c>
      <c r="I294" s="7" t="s">
        <v>45</v>
      </c>
      <c r="J294" s="8">
        <v>5694464</v>
      </c>
      <c r="K294" s="8">
        <v>3223633238</v>
      </c>
      <c r="L294" s="7" t="s">
        <v>1163</v>
      </c>
      <c r="M294" s="7" t="s">
        <v>355</v>
      </c>
      <c r="N294" s="7" t="s">
        <v>48</v>
      </c>
      <c r="O294" s="7">
        <v>0</v>
      </c>
      <c r="P294" s="7">
        <v>2</v>
      </c>
      <c r="Q294" s="7">
        <v>1.72</v>
      </c>
      <c r="R294" s="9">
        <v>1.7</v>
      </c>
      <c r="S294" s="9">
        <v>1839</v>
      </c>
      <c r="T294" s="9">
        <v>6.3707000000000003</v>
      </c>
      <c r="U294" s="9">
        <v>-74.118799999999993</v>
      </c>
      <c r="V294" s="9"/>
      <c r="W294" s="9"/>
      <c r="X294" s="9"/>
      <c r="Y294" s="9"/>
      <c r="Z294" s="9"/>
      <c r="AA294" s="9"/>
      <c r="AB294" s="9"/>
      <c r="AC294" s="22">
        <v>3250</v>
      </c>
      <c r="AD294" s="22"/>
      <c r="AE294" s="1">
        <v>8500</v>
      </c>
      <c r="AF294" s="7">
        <v>0</v>
      </c>
      <c r="AG294" s="7">
        <v>0</v>
      </c>
      <c r="AH294" s="4" t="s">
        <v>549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</row>
    <row r="295" spans="1:41" customFormat="1" ht="15" hidden="1" x14ac:dyDescent="0.25">
      <c r="A295" s="1"/>
      <c r="B295" s="1" t="s">
        <v>38</v>
      </c>
      <c r="C295" s="4" t="s">
        <v>50</v>
      </c>
      <c r="D295" s="12" t="s">
        <v>1164</v>
      </c>
      <c r="E295" s="4" t="s">
        <v>1165</v>
      </c>
      <c r="F295" s="4" t="s">
        <v>1166</v>
      </c>
      <c r="G295" s="4" t="s">
        <v>1013</v>
      </c>
      <c r="H295" s="4" t="s">
        <v>1167</v>
      </c>
      <c r="I295" s="4" t="s">
        <v>45</v>
      </c>
      <c r="J295" s="5">
        <v>91010390</v>
      </c>
      <c r="K295" s="5">
        <v>3124964060</v>
      </c>
      <c r="L295" s="4" t="s">
        <v>148</v>
      </c>
      <c r="M295" s="4" t="s">
        <v>149</v>
      </c>
      <c r="N295" s="4" t="s">
        <v>150</v>
      </c>
      <c r="O295" s="4">
        <v>0</v>
      </c>
      <c r="P295" s="4">
        <v>8</v>
      </c>
      <c r="Q295" s="4">
        <v>7</v>
      </c>
      <c r="R295" s="6">
        <v>5</v>
      </c>
      <c r="S295" s="6">
        <v>1920</v>
      </c>
      <c r="T295" s="6">
        <v>5.8979999999999997</v>
      </c>
      <c r="U295" s="6">
        <v>-73.5167</v>
      </c>
      <c r="V295" s="6"/>
      <c r="W295" s="6"/>
      <c r="X295" s="6"/>
      <c r="Y295" s="6"/>
      <c r="Z295" s="6"/>
      <c r="AA295" s="6"/>
      <c r="AB295" s="6"/>
      <c r="AC295" s="13">
        <v>8750</v>
      </c>
      <c r="AD295" s="13"/>
      <c r="AE295" s="14">
        <v>27500</v>
      </c>
      <c r="AF295" s="4">
        <v>0</v>
      </c>
      <c r="AG295" s="4">
        <v>0</v>
      </c>
      <c r="AH295" s="4" t="s">
        <v>549</v>
      </c>
      <c r="AI295" s="4">
        <v>0</v>
      </c>
      <c r="AJ295" s="4">
        <v>0</v>
      </c>
      <c r="AK295" s="4">
        <v>0</v>
      </c>
      <c r="AL295" s="4">
        <v>0</v>
      </c>
      <c r="AM295" s="4">
        <v>0</v>
      </c>
    </row>
    <row r="296" spans="1:41" customFormat="1" ht="15" hidden="1" x14ac:dyDescent="0.25">
      <c r="A296" s="1"/>
      <c r="B296" s="1" t="s">
        <v>38</v>
      </c>
      <c r="C296" s="4" t="s">
        <v>95</v>
      </c>
      <c r="D296" s="12" t="s">
        <v>1168</v>
      </c>
      <c r="E296" s="4" t="s">
        <v>1169</v>
      </c>
      <c r="F296" s="4" t="s">
        <v>1170</v>
      </c>
      <c r="G296" s="4" t="s">
        <v>651</v>
      </c>
      <c r="H296" s="4" t="s">
        <v>313</v>
      </c>
      <c r="I296" s="4" t="s">
        <v>45</v>
      </c>
      <c r="J296" s="5">
        <v>37940756</v>
      </c>
      <c r="K296" s="5" t="s">
        <v>1171</v>
      </c>
      <c r="L296" s="4" t="s">
        <v>78</v>
      </c>
      <c r="M296" s="4" t="s">
        <v>328</v>
      </c>
      <c r="N296" s="4" t="s">
        <v>48</v>
      </c>
      <c r="O296" s="4">
        <v>0</v>
      </c>
      <c r="P296" s="4">
        <v>7</v>
      </c>
      <c r="Q296" s="4">
        <v>16.3</v>
      </c>
      <c r="R296" s="6">
        <v>14</v>
      </c>
      <c r="S296" s="6">
        <v>1795</v>
      </c>
      <c r="T296" s="6">
        <v>6.4786999999999999</v>
      </c>
      <c r="U296" s="6">
        <v>-73.184100000000001</v>
      </c>
      <c r="V296" s="6"/>
      <c r="W296" s="6"/>
      <c r="X296" s="6"/>
      <c r="Y296" s="6"/>
      <c r="Z296" s="6"/>
      <c r="AA296" s="6"/>
      <c r="AB296" s="6"/>
      <c r="AC296" s="13">
        <v>32500</v>
      </c>
      <c r="AD296" s="13"/>
      <c r="AE296" s="14">
        <v>83000</v>
      </c>
      <c r="AF296" s="4">
        <v>0</v>
      </c>
      <c r="AG296" s="4">
        <v>0</v>
      </c>
      <c r="AH296" s="4" t="s">
        <v>549</v>
      </c>
      <c r="AI296" s="4">
        <v>0</v>
      </c>
      <c r="AJ296" s="4">
        <v>0</v>
      </c>
      <c r="AK296" s="4" t="s">
        <v>553</v>
      </c>
      <c r="AL296" s="4">
        <v>0</v>
      </c>
      <c r="AM296" s="4">
        <v>0</v>
      </c>
    </row>
    <row r="297" spans="1:41" ht="18.75" x14ac:dyDescent="0.3">
      <c r="A297" s="1"/>
      <c r="B297" s="1" t="s">
        <v>38</v>
      </c>
      <c r="C297" s="92" t="s">
        <v>72</v>
      </c>
      <c r="D297" s="158" t="s">
        <v>1195</v>
      </c>
      <c r="E297" s="161" t="s">
        <v>1196</v>
      </c>
      <c r="F297" s="94" t="s">
        <v>529</v>
      </c>
      <c r="G297" s="161" t="s">
        <v>250</v>
      </c>
      <c r="H297" s="161" t="s">
        <v>1197</v>
      </c>
      <c r="I297" s="107" t="s">
        <v>45</v>
      </c>
      <c r="J297" s="162">
        <v>5783752</v>
      </c>
      <c r="K297" s="108">
        <v>3134681043</v>
      </c>
      <c r="L297" s="107" t="s">
        <v>794</v>
      </c>
      <c r="M297" s="161" t="s">
        <v>119</v>
      </c>
      <c r="N297" s="107" t="s">
        <v>48</v>
      </c>
      <c r="O297" s="7">
        <v>0</v>
      </c>
      <c r="P297" s="7">
        <v>7</v>
      </c>
      <c r="Q297" s="107">
        <v>2.5</v>
      </c>
      <c r="R297" s="109">
        <v>2.4500000000000002</v>
      </c>
      <c r="S297" s="9">
        <v>1343</v>
      </c>
      <c r="T297" s="9">
        <v>6.4562999999999997</v>
      </c>
      <c r="U297" s="9">
        <v>-73.155199999999994</v>
      </c>
      <c r="V297" s="136">
        <f>AC297-W297-X297-Y297-Z297-AA297-AB297</f>
        <v>3750</v>
      </c>
      <c r="W297" s="136"/>
      <c r="X297" s="136"/>
      <c r="Y297" s="136"/>
      <c r="Z297" s="136"/>
      <c r="AA297" s="136"/>
      <c r="AB297" s="163"/>
      <c r="AC297" s="164">
        <v>3750</v>
      </c>
      <c r="AD297" s="22"/>
      <c r="AE297" s="1">
        <v>12250</v>
      </c>
      <c r="AF297" s="7">
        <v>0</v>
      </c>
      <c r="AG297" s="7">
        <v>0</v>
      </c>
      <c r="AH297" s="92" t="s">
        <v>549</v>
      </c>
      <c r="AI297" s="7">
        <v>0</v>
      </c>
      <c r="AJ297" s="7">
        <v>0</v>
      </c>
      <c r="AK297" s="7">
        <v>0</v>
      </c>
      <c r="AL297" s="7">
        <v>0</v>
      </c>
      <c r="AM297" s="7">
        <v>0</v>
      </c>
    </row>
    <row r="298" spans="1:41" customFormat="1" ht="15" hidden="1" x14ac:dyDescent="0.25">
      <c r="A298" s="1"/>
      <c r="B298" s="1" t="s">
        <v>38</v>
      </c>
      <c r="C298" s="4" t="s">
        <v>198</v>
      </c>
      <c r="D298" s="12" t="s">
        <v>1174</v>
      </c>
      <c r="E298" s="4" t="s">
        <v>1175</v>
      </c>
      <c r="F298" s="4" t="s">
        <v>1176</v>
      </c>
      <c r="G298" s="4" t="s">
        <v>762</v>
      </c>
      <c r="H298" s="4" t="s">
        <v>1177</v>
      </c>
      <c r="I298" s="4" t="s">
        <v>45</v>
      </c>
      <c r="J298" s="5">
        <v>37891971</v>
      </c>
      <c r="K298" s="5">
        <v>3178868681</v>
      </c>
      <c r="L298" s="4" t="s">
        <v>228</v>
      </c>
      <c r="M298" s="4" t="s">
        <v>215</v>
      </c>
      <c r="N298" s="4" t="s">
        <v>48</v>
      </c>
      <c r="O298" s="4">
        <v>0.03</v>
      </c>
      <c r="P298" s="4">
        <v>4</v>
      </c>
      <c r="Q298" s="4">
        <v>5</v>
      </c>
      <c r="R298" s="6">
        <v>1</v>
      </c>
      <c r="S298" s="6">
        <v>1777</v>
      </c>
      <c r="T298" s="6">
        <v>6.6708999999999996</v>
      </c>
      <c r="U298" s="6">
        <v>-74.042699999999996</v>
      </c>
      <c r="V298" s="6"/>
      <c r="W298" s="6"/>
      <c r="X298" s="6"/>
      <c r="Y298" s="6"/>
      <c r="Z298" s="6"/>
      <c r="AA298" s="6"/>
      <c r="AB298" s="6"/>
      <c r="AC298" s="13">
        <v>1875</v>
      </c>
      <c r="AD298" s="13"/>
      <c r="AE298" s="14">
        <v>12700</v>
      </c>
      <c r="AF298" s="4">
        <v>0</v>
      </c>
      <c r="AG298" s="4">
        <v>0</v>
      </c>
      <c r="AH298" s="4" t="s">
        <v>549</v>
      </c>
      <c r="AI298" s="4">
        <v>0</v>
      </c>
      <c r="AJ298" s="4">
        <v>0</v>
      </c>
      <c r="AK298" s="4">
        <v>0</v>
      </c>
      <c r="AL298" s="4">
        <v>0</v>
      </c>
      <c r="AM298" s="4">
        <v>0</v>
      </c>
    </row>
    <row r="299" spans="1:41" customFormat="1" ht="15" hidden="1" x14ac:dyDescent="0.25">
      <c r="A299" s="1"/>
      <c r="B299" s="1" t="s">
        <v>38</v>
      </c>
      <c r="C299" s="4" t="s">
        <v>72</v>
      </c>
      <c r="D299" s="12" t="s">
        <v>1178</v>
      </c>
      <c r="E299" s="4" t="s">
        <v>1179</v>
      </c>
      <c r="F299" s="4" t="s">
        <v>1180</v>
      </c>
      <c r="G299" s="4" t="s">
        <v>321</v>
      </c>
      <c r="H299" s="4" t="s">
        <v>270</v>
      </c>
      <c r="I299" s="4" t="s">
        <v>45</v>
      </c>
      <c r="J299" s="5">
        <v>91070912</v>
      </c>
      <c r="K299" s="5">
        <v>3123977014</v>
      </c>
      <c r="L299" s="4" t="s">
        <v>1163</v>
      </c>
      <c r="M299" s="4" t="s">
        <v>251</v>
      </c>
      <c r="N299" s="4" t="s">
        <v>48</v>
      </c>
      <c r="O299" s="4">
        <v>0</v>
      </c>
      <c r="P299" s="4">
        <v>40</v>
      </c>
      <c r="Q299" s="4">
        <v>12.08</v>
      </c>
      <c r="R299" s="6">
        <v>11.88</v>
      </c>
      <c r="S299" s="6">
        <v>1624</v>
      </c>
      <c r="T299" s="6">
        <v>6.4161999999999999</v>
      </c>
      <c r="U299" s="6">
        <v>-74.106399999999994</v>
      </c>
      <c r="V299" s="6"/>
      <c r="W299" s="6"/>
      <c r="X299" s="6"/>
      <c r="Y299" s="6"/>
      <c r="Z299" s="6"/>
      <c r="AA299" s="6"/>
      <c r="AB299" s="6"/>
      <c r="AC299" s="13">
        <v>25000</v>
      </c>
      <c r="AD299" s="13"/>
      <c r="AE299" s="14">
        <v>66000</v>
      </c>
      <c r="AF299" s="4">
        <v>0</v>
      </c>
      <c r="AG299" s="4">
        <v>0</v>
      </c>
      <c r="AH299" s="4" t="s">
        <v>549</v>
      </c>
      <c r="AI299" s="4" t="s">
        <v>553</v>
      </c>
      <c r="AJ299" s="4">
        <v>0</v>
      </c>
      <c r="AK299" s="4">
        <v>0</v>
      </c>
      <c r="AL299" s="4">
        <v>0</v>
      </c>
      <c r="AM299" s="4">
        <v>0</v>
      </c>
    </row>
    <row r="300" spans="1:41" ht="18.75" x14ac:dyDescent="0.3">
      <c r="A300" s="1"/>
      <c r="B300" s="1" t="s">
        <v>38</v>
      </c>
      <c r="C300" s="92" t="s">
        <v>58</v>
      </c>
      <c r="D300" s="158" t="s">
        <v>425</v>
      </c>
      <c r="E300" s="94" t="s">
        <v>426</v>
      </c>
      <c r="F300" s="94" t="s">
        <v>427</v>
      </c>
      <c r="G300" s="98" t="s">
        <v>428</v>
      </c>
      <c r="H300" s="98" t="s">
        <v>62</v>
      </c>
      <c r="I300" s="92" t="s">
        <v>45</v>
      </c>
      <c r="J300" s="135">
        <v>5784092</v>
      </c>
      <c r="K300" s="97">
        <v>3143229017</v>
      </c>
      <c r="L300" s="92" t="s">
        <v>338</v>
      </c>
      <c r="M300" s="94" t="s">
        <v>65</v>
      </c>
      <c r="N300" s="92" t="s">
        <v>48</v>
      </c>
      <c r="O300" s="4">
        <v>0</v>
      </c>
      <c r="P300" s="4">
        <v>6</v>
      </c>
      <c r="Q300" s="92">
        <v>2.5099999999999998</v>
      </c>
      <c r="R300" s="99">
        <v>2.5</v>
      </c>
      <c r="S300" s="6">
        <v>1334</v>
      </c>
      <c r="T300" s="6">
        <v>6.4150999999999998</v>
      </c>
      <c r="U300" s="6">
        <v>-73.153000000000006</v>
      </c>
      <c r="V300" s="136">
        <f>AC300-W300-X300-Y300-Z300-AA300-AB300</f>
        <v>3621.4519056261342</v>
      </c>
      <c r="W300" s="136">
        <v>580</v>
      </c>
      <c r="X300" s="136"/>
      <c r="Y300" s="136"/>
      <c r="Z300" s="136"/>
      <c r="AA300" s="136"/>
      <c r="AB300" s="137"/>
      <c r="AC300" s="159">
        <f>(3704/2.204)*R300</f>
        <v>4201.4519056261342</v>
      </c>
      <c r="AD300" s="57">
        <f>+AC300/R300</f>
        <v>1680.5807622504537</v>
      </c>
      <c r="AE300" s="1"/>
      <c r="AF300" s="1"/>
      <c r="AG300" s="1"/>
      <c r="AH300" s="95" t="s">
        <v>49</v>
      </c>
      <c r="AI300" s="1"/>
      <c r="AJ300" s="1"/>
      <c r="AK300" s="1"/>
      <c r="AL300" s="1"/>
      <c r="AM300" s="1"/>
      <c r="AN300" s="59">
        <f>23142*R300</f>
        <v>57855</v>
      </c>
      <c r="AO300" s="60">
        <f>3702.72+R300</f>
        <v>3705.22</v>
      </c>
    </row>
    <row r="301" spans="1:41" ht="18.75" x14ac:dyDescent="0.3">
      <c r="A301" s="1"/>
      <c r="B301" s="1" t="s">
        <v>38</v>
      </c>
      <c r="C301" s="92" t="s">
        <v>58</v>
      </c>
      <c r="D301" s="158" t="s">
        <v>362</v>
      </c>
      <c r="E301" s="94" t="s">
        <v>363</v>
      </c>
      <c r="F301" s="94" t="s">
        <v>364</v>
      </c>
      <c r="G301" s="98" t="s">
        <v>315</v>
      </c>
      <c r="H301" s="98"/>
      <c r="I301" s="92" t="s">
        <v>45</v>
      </c>
      <c r="J301" s="135">
        <v>5702395</v>
      </c>
      <c r="K301" s="97">
        <v>3142117601</v>
      </c>
      <c r="L301" s="92" t="s">
        <v>365</v>
      </c>
      <c r="M301" s="94" t="s">
        <v>119</v>
      </c>
      <c r="N301" s="92" t="s">
        <v>48</v>
      </c>
      <c r="O301" s="4">
        <v>0</v>
      </c>
      <c r="P301" s="4">
        <v>2</v>
      </c>
      <c r="Q301" s="92">
        <v>2.02</v>
      </c>
      <c r="R301" s="99">
        <v>1.5</v>
      </c>
      <c r="S301" s="6">
        <v>1353</v>
      </c>
      <c r="T301" s="6">
        <v>6.4452999999999996</v>
      </c>
      <c r="U301" s="6">
        <v>-73.162899999999993</v>
      </c>
      <c r="V301" s="136">
        <f>AC301-W301-X301-Y301-Z301-AA301-AB301</f>
        <v>2024.8711433756803</v>
      </c>
      <c r="W301" s="136">
        <v>496</v>
      </c>
      <c r="X301" s="136"/>
      <c r="Y301" s="136"/>
      <c r="Z301" s="136"/>
      <c r="AA301" s="136"/>
      <c r="AB301" s="137"/>
      <c r="AC301" s="159">
        <f>(3704/2.204)*R301</f>
        <v>2520.8711433756803</v>
      </c>
      <c r="AD301" s="57">
        <f>+AC301/R301</f>
        <v>1680.5807622504535</v>
      </c>
      <c r="AE301" s="1"/>
      <c r="AF301" s="1"/>
      <c r="AG301" s="1"/>
      <c r="AH301" s="95" t="s">
        <v>49</v>
      </c>
      <c r="AI301" s="1"/>
      <c r="AJ301" s="1"/>
      <c r="AK301" s="1"/>
      <c r="AL301" s="1"/>
      <c r="AM301" s="1"/>
      <c r="AN301" s="59">
        <f>23142*R301</f>
        <v>34713</v>
      </c>
      <c r="AO301" s="60">
        <f>3702.72+R301</f>
        <v>3704.22</v>
      </c>
    </row>
    <row r="302" spans="1:41" customFormat="1" ht="15" hidden="1" x14ac:dyDescent="0.25">
      <c r="A302" s="1"/>
      <c r="B302" s="1" t="s">
        <v>38</v>
      </c>
      <c r="C302" s="4" t="s">
        <v>1089</v>
      </c>
      <c r="D302" s="12" t="s">
        <v>1188</v>
      </c>
      <c r="E302" s="4" t="s">
        <v>1112</v>
      </c>
      <c r="F302" s="4" t="s">
        <v>1189</v>
      </c>
      <c r="G302" s="4" t="s">
        <v>608</v>
      </c>
      <c r="H302" s="4" t="s">
        <v>434</v>
      </c>
      <c r="I302" s="4" t="s">
        <v>45</v>
      </c>
      <c r="J302" s="5">
        <v>5619756</v>
      </c>
      <c r="K302" s="5">
        <v>3213197446</v>
      </c>
      <c r="L302" s="4" t="s">
        <v>1093</v>
      </c>
      <c r="M302" s="4" t="s">
        <v>1094</v>
      </c>
      <c r="N302" s="4" t="s">
        <v>48</v>
      </c>
      <c r="O302" s="4">
        <v>0.03</v>
      </c>
      <c r="P302" s="4">
        <v>6</v>
      </c>
      <c r="Q302" s="4">
        <v>8</v>
      </c>
      <c r="R302" s="6">
        <v>2.5</v>
      </c>
      <c r="S302" s="6">
        <v>1664</v>
      </c>
      <c r="T302" s="6">
        <v>6.2685000000000004</v>
      </c>
      <c r="U302" s="6">
        <v>-74.036199999999994</v>
      </c>
      <c r="V302" s="6"/>
      <c r="W302" s="6"/>
      <c r="X302" s="6"/>
      <c r="Y302" s="6"/>
      <c r="Z302" s="6"/>
      <c r="AA302" s="6"/>
      <c r="AB302" s="6"/>
      <c r="AC302" s="13">
        <v>4375</v>
      </c>
      <c r="AD302" s="13"/>
      <c r="AE302" s="14">
        <v>13000</v>
      </c>
      <c r="AF302" s="4">
        <v>0</v>
      </c>
      <c r="AG302" s="4">
        <v>0</v>
      </c>
      <c r="AH302" s="4" t="s">
        <v>549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</row>
    <row r="303" spans="1:41" customFormat="1" ht="15" hidden="1" x14ac:dyDescent="0.25">
      <c r="A303" s="1"/>
      <c r="B303" s="1" t="s">
        <v>38</v>
      </c>
      <c r="C303" s="4" t="s">
        <v>50</v>
      </c>
      <c r="D303" s="12" t="s">
        <v>1190</v>
      </c>
      <c r="E303" s="4" t="s">
        <v>78</v>
      </c>
      <c r="F303" s="4" t="s">
        <v>1191</v>
      </c>
      <c r="G303" s="4" t="s">
        <v>264</v>
      </c>
      <c r="H303" s="4" t="s">
        <v>168</v>
      </c>
      <c r="I303" s="4" t="s">
        <v>45</v>
      </c>
      <c r="J303" s="5">
        <v>91018610</v>
      </c>
      <c r="K303" s="5">
        <v>3219938403</v>
      </c>
      <c r="L303" s="4" t="s">
        <v>170</v>
      </c>
      <c r="M303" s="4" t="s">
        <v>57</v>
      </c>
      <c r="N303" s="4" t="s">
        <v>48</v>
      </c>
      <c r="O303" s="4">
        <v>0</v>
      </c>
      <c r="P303" s="4">
        <v>7</v>
      </c>
      <c r="Q303" s="4">
        <v>5</v>
      </c>
      <c r="R303" s="6">
        <v>3.5</v>
      </c>
      <c r="S303" s="6">
        <v>1800</v>
      </c>
      <c r="T303" s="6">
        <v>6.4206000000000003</v>
      </c>
      <c r="U303" s="6">
        <v>-74.1203</v>
      </c>
      <c r="V303" s="6"/>
      <c r="W303" s="6"/>
      <c r="X303" s="6"/>
      <c r="Y303" s="6"/>
      <c r="Z303" s="6"/>
      <c r="AA303" s="6"/>
      <c r="AB303" s="6"/>
      <c r="AC303" s="13">
        <v>8125</v>
      </c>
      <c r="AD303" s="13"/>
      <c r="AE303" s="14">
        <v>17500</v>
      </c>
      <c r="AF303" s="4">
        <v>0</v>
      </c>
      <c r="AG303" s="4">
        <v>0</v>
      </c>
      <c r="AH303" s="4" t="s">
        <v>549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</row>
    <row r="304" spans="1:41" customFormat="1" ht="15" hidden="1" x14ac:dyDescent="0.25">
      <c r="A304" s="1"/>
      <c r="B304" s="1" t="s">
        <v>38</v>
      </c>
      <c r="C304" s="4" t="s">
        <v>198</v>
      </c>
      <c r="D304" s="12" t="s">
        <v>1192</v>
      </c>
      <c r="E304" s="4" t="s">
        <v>944</v>
      </c>
      <c r="F304" s="4" t="s">
        <v>1193</v>
      </c>
      <c r="G304" s="4" t="s">
        <v>161</v>
      </c>
      <c r="H304" s="4" t="s">
        <v>386</v>
      </c>
      <c r="I304" s="4" t="s">
        <v>45</v>
      </c>
      <c r="J304" s="5">
        <v>91079300</v>
      </c>
      <c r="K304" s="5">
        <v>3172604888</v>
      </c>
      <c r="L304" s="4" t="s">
        <v>1194</v>
      </c>
      <c r="M304" s="4" t="s">
        <v>47</v>
      </c>
      <c r="N304" s="4" t="s">
        <v>48</v>
      </c>
      <c r="O304" s="4">
        <v>0.03</v>
      </c>
      <c r="P304" s="4">
        <v>5</v>
      </c>
      <c r="Q304" s="4">
        <v>84.04</v>
      </c>
      <c r="R304" s="6">
        <v>5</v>
      </c>
      <c r="S304" s="6">
        <v>1500</v>
      </c>
      <c r="T304" s="6">
        <v>6.5336999999999996</v>
      </c>
      <c r="U304" s="6">
        <v>-74.019199999999998</v>
      </c>
      <c r="V304" s="6"/>
      <c r="W304" s="6"/>
      <c r="X304" s="6"/>
      <c r="Y304" s="6"/>
      <c r="Z304" s="6"/>
      <c r="AA304" s="6"/>
      <c r="AB304" s="6"/>
      <c r="AC304" s="13">
        <v>9375</v>
      </c>
      <c r="AD304" s="13"/>
      <c r="AE304" s="14">
        <v>22200</v>
      </c>
      <c r="AF304" s="4">
        <v>0</v>
      </c>
      <c r="AG304" s="4">
        <v>0</v>
      </c>
      <c r="AH304" s="4" t="s">
        <v>549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</row>
    <row r="305" spans="1:47" ht="18.75" x14ac:dyDescent="0.3">
      <c r="A305" s="1"/>
      <c r="B305" s="1" t="s">
        <v>38</v>
      </c>
      <c r="C305" s="92" t="s">
        <v>72</v>
      </c>
      <c r="D305" s="158" t="s">
        <v>1282</v>
      </c>
      <c r="E305" s="134" t="s">
        <v>1283</v>
      </c>
      <c r="F305" s="134" t="s">
        <v>1284</v>
      </c>
      <c r="G305" s="134" t="s">
        <v>828</v>
      </c>
      <c r="H305" s="134" t="s">
        <v>416</v>
      </c>
      <c r="I305" s="95"/>
      <c r="J305" s="134">
        <v>5102168</v>
      </c>
      <c r="K305" s="93">
        <v>3123035133</v>
      </c>
      <c r="L305" s="93" t="s">
        <v>1281</v>
      </c>
      <c r="M305" s="134" t="s">
        <v>119</v>
      </c>
      <c r="N305" s="110" t="s">
        <v>48</v>
      </c>
      <c r="O305" s="1"/>
      <c r="P305" s="1"/>
      <c r="Q305" s="93">
        <v>10.5</v>
      </c>
      <c r="R305" s="93">
        <v>4.5</v>
      </c>
      <c r="S305" s="1"/>
      <c r="T305" s="1"/>
      <c r="U305" s="1"/>
      <c r="V305" s="136">
        <f>AC305-W305-X305-Y305-Z305-AA305-AB305</f>
        <v>6247</v>
      </c>
      <c r="W305" s="136">
        <v>580</v>
      </c>
      <c r="X305" s="136">
        <v>598</v>
      </c>
      <c r="Y305" s="136"/>
      <c r="Z305" s="136"/>
      <c r="AA305" s="136"/>
      <c r="AB305" s="44"/>
      <c r="AC305" s="98">
        <f>+R305*1650</f>
        <v>7425</v>
      </c>
      <c r="AD305" s="1"/>
      <c r="AE305" s="1"/>
      <c r="AF305" s="1"/>
      <c r="AG305" s="1"/>
      <c r="AH305" s="95" t="s">
        <v>985</v>
      </c>
      <c r="AI305" s="1"/>
      <c r="AJ305" s="1"/>
      <c r="AK305" s="1"/>
      <c r="AL305" s="1"/>
      <c r="AM305" s="1"/>
    </row>
    <row r="306" spans="1:47" customFormat="1" ht="15" hidden="1" x14ac:dyDescent="0.25">
      <c r="A306" s="1"/>
      <c r="B306" s="1" t="s">
        <v>38</v>
      </c>
      <c r="C306" s="4" t="s">
        <v>72</v>
      </c>
      <c r="D306" s="12" t="s">
        <v>1198</v>
      </c>
      <c r="E306" s="7" t="s">
        <v>1199</v>
      </c>
      <c r="F306" s="4" t="s">
        <v>544</v>
      </c>
      <c r="G306" s="7" t="s">
        <v>651</v>
      </c>
      <c r="H306" s="7" t="s">
        <v>386</v>
      </c>
      <c r="I306" s="7" t="s">
        <v>45</v>
      </c>
      <c r="J306" s="8">
        <v>5694278</v>
      </c>
      <c r="K306" s="8">
        <v>3125500107</v>
      </c>
      <c r="L306" s="7" t="s">
        <v>1200</v>
      </c>
      <c r="M306" s="7" t="s">
        <v>355</v>
      </c>
      <c r="N306" s="7" t="s">
        <v>48</v>
      </c>
      <c r="O306" s="7">
        <v>0</v>
      </c>
      <c r="P306" s="7">
        <v>8</v>
      </c>
      <c r="Q306" s="7">
        <v>7</v>
      </c>
      <c r="R306" s="9">
        <v>4</v>
      </c>
      <c r="S306" s="9">
        <v>1777</v>
      </c>
      <c r="T306" s="9">
        <v>64.371799999999993</v>
      </c>
      <c r="U306" s="9">
        <v>-73.112399999999994</v>
      </c>
      <c r="V306" s="9"/>
      <c r="W306" s="9"/>
      <c r="X306" s="9"/>
      <c r="Y306" s="9"/>
      <c r="Z306" s="9"/>
      <c r="AA306" s="9"/>
      <c r="AB306" s="9"/>
      <c r="AC306" s="22">
        <v>8000</v>
      </c>
      <c r="AD306" s="22"/>
      <c r="AE306" s="1">
        <v>18800</v>
      </c>
      <c r="AF306" s="7">
        <v>0</v>
      </c>
      <c r="AG306" s="7">
        <v>0</v>
      </c>
      <c r="AH306" s="4" t="s">
        <v>549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</row>
    <row r="307" spans="1:47" ht="18.75" x14ac:dyDescent="0.3">
      <c r="A307" s="1"/>
      <c r="B307" s="1" t="s">
        <v>38</v>
      </c>
      <c r="C307" s="92" t="s">
        <v>198</v>
      </c>
      <c r="D307" s="158" t="s">
        <v>531</v>
      </c>
      <c r="E307" s="94" t="s">
        <v>532</v>
      </c>
      <c r="F307" s="100" t="s">
        <v>490</v>
      </c>
      <c r="G307" s="98" t="s">
        <v>533</v>
      </c>
      <c r="H307" s="98" t="s">
        <v>219</v>
      </c>
      <c r="I307" s="92" t="s">
        <v>195</v>
      </c>
      <c r="J307" s="135">
        <v>37893517</v>
      </c>
      <c r="K307" s="97" t="s">
        <v>534</v>
      </c>
      <c r="L307" s="92" t="s">
        <v>206</v>
      </c>
      <c r="M307" s="94" t="s">
        <v>65</v>
      </c>
      <c r="N307" s="92" t="s">
        <v>48</v>
      </c>
      <c r="O307" s="4">
        <v>0</v>
      </c>
      <c r="P307" s="4">
        <v>3</v>
      </c>
      <c r="Q307" s="92">
        <v>1.9</v>
      </c>
      <c r="R307" s="99">
        <v>1</v>
      </c>
      <c r="S307" s="6">
        <v>1444</v>
      </c>
      <c r="T307" s="6">
        <v>64.460599999999999</v>
      </c>
      <c r="U307" s="6">
        <v>-73.084299999999999</v>
      </c>
      <c r="V307" s="136">
        <f>AC307-W307-X307-Y307-Z307-AA307-AB307</f>
        <v>1680.5807622504535</v>
      </c>
      <c r="W307" s="136"/>
      <c r="X307" s="136"/>
      <c r="Y307" s="136"/>
      <c r="Z307" s="136"/>
      <c r="AA307" s="136"/>
      <c r="AB307" s="137"/>
      <c r="AC307" s="159">
        <f>(3704/2.204)*R307</f>
        <v>1680.5807622504535</v>
      </c>
      <c r="AD307" s="57">
        <f>+AC307/R307</f>
        <v>1680.5807622504535</v>
      </c>
      <c r="AE307" s="1"/>
      <c r="AF307" s="1"/>
      <c r="AG307" s="1"/>
      <c r="AH307" s="95" t="s">
        <v>49</v>
      </c>
      <c r="AI307" s="1"/>
      <c r="AJ307" s="1"/>
      <c r="AK307" s="1"/>
      <c r="AL307" s="1"/>
      <c r="AM307" s="1"/>
      <c r="AN307" s="59">
        <f>23142*R307</f>
        <v>23142</v>
      </c>
      <c r="AO307" s="60">
        <f>3702.72+R307</f>
        <v>3703.72</v>
      </c>
      <c r="AP307" s="25"/>
      <c r="AQ307" s="25"/>
      <c r="AR307" s="25"/>
      <c r="AS307" s="25"/>
      <c r="AT307" s="25"/>
      <c r="AU307" s="25"/>
    </row>
    <row r="308" spans="1:47" ht="18.75" x14ac:dyDescent="0.3">
      <c r="A308" s="1"/>
      <c r="B308" s="1" t="s">
        <v>38</v>
      </c>
      <c r="C308" s="119" t="s">
        <v>72</v>
      </c>
      <c r="D308" s="158" t="s">
        <v>1086</v>
      </c>
      <c r="E308" s="94" t="s">
        <v>1087</v>
      </c>
      <c r="F308" s="94" t="s">
        <v>1088</v>
      </c>
      <c r="G308" s="94" t="s">
        <v>533</v>
      </c>
      <c r="H308" s="94"/>
      <c r="I308" s="119" t="s">
        <v>45</v>
      </c>
      <c r="J308" s="135">
        <v>91074206</v>
      </c>
      <c r="K308" s="120">
        <v>3136905197</v>
      </c>
      <c r="L308" s="119" t="s">
        <v>420</v>
      </c>
      <c r="M308" s="94" t="s">
        <v>65</v>
      </c>
      <c r="N308" s="119" t="s">
        <v>48</v>
      </c>
      <c r="O308" s="4">
        <v>0</v>
      </c>
      <c r="P308" s="4">
        <v>12</v>
      </c>
      <c r="Q308" s="119">
        <v>52.3</v>
      </c>
      <c r="R308" s="121">
        <v>25</v>
      </c>
      <c r="S308" s="6">
        <v>1756</v>
      </c>
      <c r="T308" s="6">
        <v>6.4120999999999997</v>
      </c>
      <c r="U308" s="6">
        <v>-73.086600000000004</v>
      </c>
      <c r="V308" s="136">
        <f>AC308-W308-X308-Y308-Z308-AA308-AB308</f>
        <v>32136</v>
      </c>
      <c r="W308" s="136">
        <v>509</v>
      </c>
      <c r="X308" s="136">
        <v>600</v>
      </c>
      <c r="Y308" s="136">
        <v>600</v>
      </c>
      <c r="Z308" s="136">
        <v>560</v>
      </c>
      <c r="AA308" s="136">
        <v>595</v>
      </c>
      <c r="AB308" s="137"/>
      <c r="AC308" s="138">
        <v>35000</v>
      </c>
      <c r="AD308" s="13"/>
      <c r="AE308" s="14">
        <v>125000</v>
      </c>
      <c r="AF308" s="4">
        <v>0</v>
      </c>
      <c r="AG308" s="4">
        <v>0</v>
      </c>
      <c r="AH308" s="119" t="s">
        <v>549</v>
      </c>
      <c r="AI308" s="4">
        <v>0</v>
      </c>
      <c r="AJ308" s="4">
        <v>0</v>
      </c>
      <c r="AK308" s="4">
        <v>0</v>
      </c>
      <c r="AL308" s="4">
        <v>0</v>
      </c>
      <c r="AM308" s="4">
        <v>0</v>
      </c>
    </row>
    <row r="309" spans="1:47" customFormat="1" ht="15" hidden="1" x14ac:dyDescent="0.25">
      <c r="A309" s="1"/>
      <c r="B309" s="33" t="s">
        <v>38</v>
      </c>
      <c r="C309" s="4" t="s">
        <v>72</v>
      </c>
      <c r="D309" s="12" t="s">
        <v>1208</v>
      </c>
      <c r="E309" s="34" t="s">
        <v>455</v>
      </c>
      <c r="F309" s="34" t="s">
        <v>1209</v>
      </c>
      <c r="G309" s="34" t="s">
        <v>1019</v>
      </c>
      <c r="H309" s="34" t="s">
        <v>512</v>
      </c>
      <c r="I309" s="34" t="s">
        <v>195</v>
      </c>
      <c r="J309" s="36">
        <v>28375979</v>
      </c>
      <c r="K309" s="36">
        <v>3102379072</v>
      </c>
      <c r="L309" s="34" t="s">
        <v>1210</v>
      </c>
      <c r="M309" s="34" t="s">
        <v>79</v>
      </c>
      <c r="N309" s="34" t="s">
        <v>48</v>
      </c>
      <c r="O309" s="34">
        <v>0</v>
      </c>
      <c r="P309" s="34">
        <v>12</v>
      </c>
      <c r="Q309" s="34">
        <v>9</v>
      </c>
      <c r="R309" s="37">
        <v>8</v>
      </c>
      <c r="S309" s="37">
        <v>1700</v>
      </c>
      <c r="T309" s="37">
        <v>6.4120999999999997</v>
      </c>
      <c r="U309" s="37">
        <v>-73.086600000000004</v>
      </c>
      <c r="V309" s="37"/>
      <c r="W309" s="37"/>
      <c r="X309" s="37"/>
      <c r="Y309" s="37"/>
      <c r="Z309" s="37"/>
      <c r="AA309" s="37"/>
      <c r="AB309" s="37"/>
      <c r="AC309" s="47">
        <v>10000</v>
      </c>
      <c r="AD309" s="47"/>
      <c r="AE309" s="48">
        <v>40000</v>
      </c>
      <c r="AF309" s="34">
        <v>0</v>
      </c>
      <c r="AG309" s="34">
        <v>0</v>
      </c>
      <c r="AH309" s="34" t="s">
        <v>549</v>
      </c>
      <c r="AI309" s="34" t="s">
        <v>553</v>
      </c>
      <c r="AJ309" s="34">
        <v>0</v>
      </c>
      <c r="AK309" s="34">
        <v>0</v>
      </c>
      <c r="AL309" s="34">
        <v>0</v>
      </c>
      <c r="AM309" s="34">
        <v>0</v>
      </c>
    </row>
    <row r="310" spans="1:47" ht="18.75" x14ac:dyDescent="0.3">
      <c r="B310" s="1" t="s">
        <v>38</v>
      </c>
      <c r="C310" s="92" t="s">
        <v>198</v>
      </c>
      <c r="D310" s="134" t="s">
        <v>429</v>
      </c>
      <c r="E310" s="94" t="s">
        <v>430</v>
      </c>
      <c r="F310" s="94" t="s">
        <v>431</v>
      </c>
      <c r="G310" s="98" t="s">
        <v>187</v>
      </c>
      <c r="H310" s="98" t="s">
        <v>187</v>
      </c>
      <c r="I310" s="92" t="s">
        <v>45</v>
      </c>
      <c r="J310" s="135">
        <v>28469400</v>
      </c>
      <c r="K310" s="97">
        <v>3107990729</v>
      </c>
      <c r="L310" s="92" t="s">
        <v>420</v>
      </c>
      <c r="M310" s="94" t="s">
        <v>65</v>
      </c>
      <c r="N310" s="92" t="s">
        <v>48</v>
      </c>
      <c r="O310" s="4">
        <v>0</v>
      </c>
      <c r="P310" s="4">
        <v>2</v>
      </c>
      <c r="Q310" s="92">
        <v>1.01</v>
      </c>
      <c r="R310" s="99">
        <v>1</v>
      </c>
      <c r="S310" s="6">
        <v>1797</v>
      </c>
      <c r="T310" s="6">
        <v>64.3977</v>
      </c>
      <c r="U310" s="6">
        <v>-73.0886</v>
      </c>
      <c r="V310" s="136">
        <f>AC310-W310-X310-Y310-Z310-AA310-AB310</f>
        <v>1111.5807622504535</v>
      </c>
      <c r="W310" s="136">
        <v>569</v>
      </c>
      <c r="X310" s="136"/>
      <c r="Y310" s="136"/>
      <c r="Z310" s="136"/>
      <c r="AA310" s="136"/>
      <c r="AB310" s="137"/>
      <c r="AC310" s="159">
        <f>(3704/2.204)*R310</f>
        <v>1680.5807622504535</v>
      </c>
      <c r="AD310" s="57">
        <f>+AC310/R310</f>
        <v>1680.5807622504535</v>
      </c>
      <c r="AE310" s="1"/>
      <c r="AF310" s="1"/>
      <c r="AG310" s="1"/>
      <c r="AH310" s="95" t="s">
        <v>49</v>
      </c>
      <c r="AI310" s="1"/>
      <c r="AJ310" s="1"/>
      <c r="AK310" s="1"/>
      <c r="AL310" s="1"/>
      <c r="AM310" s="1"/>
      <c r="AN310" s="59">
        <f>23142*R310</f>
        <v>23142</v>
      </c>
      <c r="AO310" s="60">
        <f>3702.72+R310</f>
        <v>3703.72</v>
      </c>
    </row>
    <row r="311" spans="1:47" ht="18.75" x14ac:dyDescent="0.3">
      <c r="B311" t="s">
        <v>38</v>
      </c>
      <c r="C311" s="92" t="s">
        <v>72</v>
      </c>
      <c r="D311" s="158" t="s">
        <v>1278</v>
      </c>
      <c r="E311" s="173" t="s">
        <v>1279</v>
      </c>
      <c r="F311" s="158" t="s">
        <v>1280</v>
      </c>
      <c r="G311" s="158" t="s">
        <v>1045</v>
      </c>
      <c r="H311" s="158" t="s">
        <v>900</v>
      </c>
      <c r="I311" s="96"/>
      <c r="J311" s="158">
        <v>13855674</v>
      </c>
      <c r="K311" s="111">
        <v>3112836996</v>
      </c>
      <c r="L311" s="111" t="s">
        <v>1281</v>
      </c>
      <c r="M311" s="158" t="s">
        <v>119</v>
      </c>
      <c r="N311" s="117" t="s">
        <v>48</v>
      </c>
      <c r="Q311" s="111">
        <v>34</v>
      </c>
      <c r="R311" s="111">
        <v>10</v>
      </c>
      <c r="V311" s="136">
        <f>AC311-W311-X311-Y311-Z311-AA311-AB311</f>
        <v>15443</v>
      </c>
      <c r="W311" s="176">
        <v>465</v>
      </c>
      <c r="X311" s="176">
        <v>592</v>
      </c>
      <c r="Y311" s="176"/>
      <c r="Z311" s="176"/>
      <c r="AA311" s="176"/>
      <c r="AC311" s="157">
        <f>+R311*1650</f>
        <v>16500</v>
      </c>
      <c r="AH311" s="96" t="s">
        <v>985</v>
      </c>
    </row>
    <row r="312" spans="1:47" ht="18.75" x14ac:dyDescent="0.3">
      <c r="B312" t="s">
        <v>38</v>
      </c>
      <c r="C312" s="92" t="s">
        <v>58</v>
      </c>
      <c r="D312" s="158" t="s">
        <v>59</v>
      </c>
      <c r="E312" s="174" t="s">
        <v>60</v>
      </c>
      <c r="F312" s="128" t="s">
        <v>61</v>
      </c>
      <c r="G312" s="157" t="s">
        <v>62</v>
      </c>
      <c r="H312" s="157" t="s">
        <v>63</v>
      </c>
      <c r="I312" s="112" t="s">
        <v>45</v>
      </c>
      <c r="J312" s="175">
        <v>5783531</v>
      </c>
      <c r="K312" s="113">
        <v>3202453757</v>
      </c>
      <c r="L312" s="112" t="s">
        <v>64</v>
      </c>
      <c r="M312" s="128" t="s">
        <v>65</v>
      </c>
      <c r="N312" s="112" t="s">
        <v>48</v>
      </c>
      <c r="O312" s="45">
        <v>0</v>
      </c>
      <c r="P312" s="45">
        <v>4</v>
      </c>
      <c r="Q312" s="112">
        <v>4.51</v>
      </c>
      <c r="R312" s="114">
        <v>2</v>
      </c>
      <c r="S312" s="53">
        <v>1430</v>
      </c>
      <c r="T312" s="53">
        <v>64.421199999999999</v>
      </c>
      <c r="U312" s="53">
        <v>-73.141400000000004</v>
      </c>
      <c r="V312" s="136">
        <f>AC312-W312-X312-Y312-Z312-AA312-AB312</f>
        <v>2311.161524500907</v>
      </c>
      <c r="W312" s="176">
        <v>490</v>
      </c>
      <c r="X312" s="176">
        <v>560</v>
      </c>
      <c r="Y312" s="176"/>
      <c r="Z312" s="176"/>
      <c r="AA312" s="176"/>
      <c r="AB312" s="177"/>
      <c r="AC312" s="178">
        <f>(3704/2.204)*R312</f>
        <v>3361.161524500907</v>
      </c>
      <c r="AD312" s="133">
        <f>+AC312/R312</f>
        <v>1680.5807622504535</v>
      </c>
      <c r="AH312" s="96" t="s">
        <v>49</v>
      </c>
      <c r="AN312" s="59">
        <f>23142*R312</f>
        <v>46284</v>
      </c>
      <c r="AO312" s="60">
        <f>3702.72+R312</f>
        <v>3704.72</v>
      </c>
    </row>
    <row r="313" spans="1:47" customFormat="1" ht="15" hidden="1" x14ac:dyDescent="0.25">
      <c r="B313" t="s">
        <v>38</v>
      </c>
      <c r="C313" s="4" t="s">
        <v>198</v>
      </c>
      <c r="D313" s="12" t="s">
        <v>1219</v>
      </c>
      <c r="E313" s="49" t="s">
        <v>1220</v>
      </c>
      <c r="F313" s="45" t="s">
        <v>1221</v>
      </c>
      <c r="G313" s="46" t="s">
        <v>428</v>
      </c>
      <c r="H313" s="46" t="s">
        <v>416</v>
      </c>
      <c r="I313" s="46" t="s">
        <v>45</v>
      </c>
      <c r="J313" s="50">
        <v>5604092</v>
      </c>
      <c r="K313" s="50">
        <v>3114773396</v>
      </c>
      <c r="L313" s="46" t="s">
        <v>354</v>
      </c>
      <c r="M313" s="46" t="s">
        <v>355</v>
      </c>
      <c r="N313" s="46" t="s">
        <v>48</v>
      </c>
      <c r="O313" s="46">
        <v>0.03</v>
      </c>
      <c r="P313" s="46">
        <v>10</v>
      </c>
      <c r="Q313" s="46">
        <v>3.02</v>
      </c>
      <c r="R313" s="52">
        <v>3</v>
      </c>
      <c r="S313" s="52">
        <v>1462</v>
      </c>
      <c r="T313" s="52">
        <v>6.3762999999999996</v>
      </c>
      <c r="U313" s="52">
        <v>-7.1510999999999996</v>
      </c>
      <c r="V313" s="52"/>
      <c r="W313" s="52"/>
      <c r="X313" s="52"/>
      <c r="Y313" s="52"/>
      <c r="Z313" s="52"/>
      <c r="AA313" s="52"/>
      <c r="AB313" s="52"/>
      <c r="AC313" s="54">
        <v>3750</v>
      </c>
      <c r="AD313" s="54"/>
      <c r="AE313">
        <v>16460</v>
      </c>
      <c r="AF313" s="46">
        <v>0</v>
      </c>
      <c r="AG313" s="46">
        <v>0</v>
      </c>
      <c r="AH313" s="45" t="s">
        <v>549</v>
      </c>
      <c r="AI313" s="46">
        <v>0</v>
      </c>
      <c r="AJ313" s="46">
        <v>0</v>
      </c>
      <c r="AK313" s="46">
        <v>0</v>
      </c>
      <c r="AL313" s="46">
        <v>0</v>
      </c>
      <c r="AM313" s="46">
        <v>0</v>
      </c>
    </row>
    <row r="314" spans="1:47" customFormat="1" ht="15" hidden="1" x14ac:dyDescent="0.25">
      <c r="B314" t="s">
        <v>38</v>
      </c>
      <c r="C314" s="46" t="s">
        <v>550</v>
      </c>
      <c r="D314" s="12" t="s">
        <v>1222</v>
      </c>
      <c r="E314" s="49" t="s">
        <v>1223</v>
      </c>
      <c r="F314" s="45" t="s">
        <v>1224</v>
      </c>
      <c r="G314" s="46" t="s">
        <v>777</v>
      </c>
      <c r="H314" s="46" t="s">
        <v>416</v>
      </c>
      <c r="I314" s="46" t="s">
        <v>45</v>
      </c>
      <c r="J314" s="50">
        <v>5702209</v>
      </c>
      <c r="K314" s="50">
        <v>3184069045</v>
      </c>
      <c r="L314" s="46" t="s">
        <v>295</v>
      </c>
      <c r="M314" s="46" t="s">
        <v>251</v>
      </c>
      <c r="N314" s="46" t="s">
        <v>48</v>
      </c>
      <c r="O314" s="46">
        <v>0</v>
      </c>
      <c r="P314" s="46">
        <v>5</v>
      </c>
      <c r="Q314" s="46">
        <v>2.0099999999999998</v>
      </c>
      <c r="R314" s="52">
        <v>1.75</v>
      </c>
      <c r="S314" s="52">
        <v>1308</v>
      </c>
      <c r="T314" s="52">
        <v>64.486599999999996</v>
      </c>
      <c r="U314" s="52">
        <v>-73.093299999999999</v>
      </c>
      <c r="V314" s="52"/>
      <c r="W314" s="52"/>
      <c r="X314" s="52"/>
      <c r="Y314" s="52"/>
      <c r="Z314" s="52"/>
      <c r="AA314" s="52"/>
      <c r="AB314" s="52"/>
      <c r="AC314" s="54">
        <v>3125</v>
      </c>
      <c r="AD314" s="54"/>
      <c r="AE314">
        <v>9000</v>
      </c>
      <c r="AF314" s="46">
        <v>0</v>
      </c>
      <c r="AG314" s="46">
        <v>0</v>
      </c>
      <c r="AH314" s="45" t="s">
        <v>549</v>
      </c>
      <c r="AI314" s="46">
        <v>0</v>
      </c>
      <c r="AJ314" s="46">
        <v>0</v>
      </c>
      <c r="AK314" s="46">
        <v>0</v>
      </c>
      <c r="AL314" s="46">
        <v>0</v>
      </c>
      <c r="AM314" s="46">
        <v>0</v>
      </c>
    </row>
    <row r="315" spans="1:47" customFormat="1" ht="15" hidden="1" x14ac:dyDescent="0.25">
      <c r="B315" t="s">
        <v>38</v>
      </c>
      <c r="C315" s="4" t="s">
        <v>198</v>
      </c>
      <c r="D315" s="12" t="s">
        <v>1225</v>
      </c>
      <c r="E315" s="45" t="s">
        <v>145</v>
      </c>
      <c r="F315" s="45" t="s">
        <v>962</v>
      </c>
      <c r="G315" s="45" t="s">
        <v>77</v>
      </c>
      <c r="H315" s="45" t="s">
        <v>416</v>
      </c>
      <c r="I315" s="45" t="s">
        <v>45</v>
      </c>
      <c r="J315" s="51">
        <v>5693799</v>
      </c>
      <c r="K315" s="51">
        <v>3112885815</v>
      </c>
      <c r="L315" s="45" t="s">
        <v>354</v>
      </c>
      <c r="M315" s="45" t="s">
        <v>355</v>
      </c>
      <c r="N315" s="45" t="s">
        <v>48</v>
      </c>
      <c r="O315" s="45">
        <v>0</v>
      </c>
      <c r="P315" s="45">
        <v>5</v>
      </c>
      <c r="Q315" s="45">
        <v>1.53</v>
      </c>
      <c r="R315" s="53">
        <v>1.5</v>
      </c>
      <c r="S315" s="53">
        <v>1576</v>
      </c>
      <c r="T315" s="53">
        <v>64.374499999999998</v>
      </c>
      <c r="U315" s="53">
        <v>-73.140600000000006</v>
      </c>
      <c r="V315" s="53"/>
      <c r="W315" s="53"/>
      <c r="X315" s="53"/>
      <c r="Y315" s="53"/>
      <c r="Z315" s="53"/>
      <c r="AA315" s="53"/>
      <c r="AB315" s="53"/>
      <c r="AC315" s="55">
        <v>3250</v>
      </c>
      <c r="AD315" s="55"/>
      <c r="AE315" s="56">
        <v>7500</v>
      </c>
      <c r="AF315" s="45">
        <v>0</v>
      </c>
      <c r="AG315" s="45">
        <v>0</v>
      </c>
      <c r="AH315" s="45" t="s">
        <v>549</v>
      </c>
      <c r="AI315" s="45">
        <v>0</v>
      </c>
      <c r="AJ315" s="45">
        <v>0</v>
      </c>
      <c r="AK315" s="45">
        <v>0</v>
      </c>
      <c r="AL315" s="45">
        <v>0</v>
      </c>
      <c r="AM315" s="45">
        <v>0</v>
      </c>
    </row>
    <row r="316" spans="1:47" ht="18.75" x14ac:dyDescent="0.3">
      <c r="B316" t="s">
        <v>38</v>
      </c>
      <c r="C316" s="92" t="s">
        <v>72</v>
      </c>
      <c r="D316" s="158" t="s">
        <v>1239</v>
      </c>
      <c r="E316" s="179" t="s">
        <v>1240</v>
      </c>
      <c r="F316" s="128" t="s">
        <v>1241</v>
      </c>
      <c r="G316" s="179" t="s">
        <v>62</v>
      </c>
      <c r="H316" s="179" t="s">
        <v>147</v>
      </c>
      <c r="I316" s="115" t="s">
        <v>45</v>
      </c>
      <c r="J316" s="180">
        <v>5741209</v>
      </c>
      <c r="K316" s="116">
        <v>3166092398</v>
      </c>
      <c r="L316" s="115" t="s">
        <v>1214</v>
      </c>
      <c r="M316" s="179" t="s">
        <v>94</v>
      </c>
      <c r="N316" s="115" t="s">
        <v>48</v>
      </c>
      <c r="O316" s="46">
        <v>0</v>
      </c>
      <c r="P316" s="46">
        <v>12</v>
      </c>
      <c r="Q316" s="115">
        <v>14.3</v>
      </c>
      <c r="R316" s="118">
        <v>9</v>
      </c>
      <c r="S316" s="52">
        <v>1590</v>
      </c>
      <c r="T316" s="52">
        <v>6.4638</v>
      </c>
      <c r="U316" s="52">
        <v>-73.091899999999995</v>
      </c>
      <c r="V316" s="136">
        <f>AC316-W316-X316-Y316-Z316-AA316-AB316</f>
        <v>13221</v>
      </c>
      <c r="W316" s="176">
        <v>600</v>
      </c>
      <c r="X316" s="176">
        <v>591</v>
      </c>
      <c r="Y316" s="176">
        <v>588</v>
      </c>
      <c r="Z316" s="176"/>
      <c r="AA316" s="176"/>
      <c r="AB316" s="181"/>
      <c r="AC316" s="182">
        <v>15000</v>
      </c>
      <c r="AD316" s="54"/>
      <c r="AE316">
        <v>45000</v>
      </c>
      <c r="AF316" s="46">
        <v>0</v>
      </c>
      <c r="AG316" s="46">
        <v>0</v>
      </c>
      <c r="AH316" s="112" t="s">
        <v>549</v>
      </c>
      <c r="AI316" s="46" t="s">
        <v>553</v>
      </c>
      <c r="AJ316" s="46">
        <v>0</v>
      </c>
      <c r="AK316" s="46">
        <v>0</v>
      </c>
      <c r="AL316" s="46">
        <v>0</v>
      </c>
      <c r="AM316" s="46">
        <v>0</v>
      </c>
    </row>
    <row r="317" spans="1:47" customFormat="1" ht="15" hidden="1" x14ac:dyDescent="0.25">
      <c r="B317" t="s">
        <v>38</v>
      </c>
      <c r="C317" s="4" t="s">
        <v>72</v>
      </c>
      <c r="D317" s="12" t="s">
        <v>1229</v>
      </c>
      <c r="E317" s="45" t="s">
        <v>64</v>
      </c>
      <c r="F317" s="45" t="s">
        <v>1230</v>
      </c>
      <c r="G317" s="45" t="s">
        <v>386</v>
      </c>
      <c r="H317" s="45" t="s">
        <v>265</v>
      </c>
      <c r="I317" s="45" t="s">
        <v>45</v>
      </c>
      <c r="J317" s="51">
        <v>79599062</v>
      </c>
      <c r="K317" s="51">
        <v>3204505649</v>
      </c>
      <c r="L317" s="45" t="s">
        <v>1200</v>
      </c>
      <c r="M317" s="45" t="s">
        <v>355</v>
      </c>
      <c r="N317" s="45" t="s">
        <v>48</v>
      </c>
      <c r="O317" s="45">
        <v>0</v>
      </c>
      <c r="P317" s="45">
        <v>8</v>
      </c>
      <c r="Q317" s="45">
        <v>7.52</v>
      </c>
      <c r="R317" s="53">
        <v>4.5</v>
      </c>
      <c r="S317" s="53">
        <v>1900</v>
      </c>
      <c r="T317" s="53">
        <v>64.352500000000006</v>
      </c>
      <c r="U317" s="53">
        <v>-73.119699999999995</v>
      </c>
      <c r="V317" s="53"/>
      <c r="W317" s="53"/>
      <c r="X317" s="53"/>
      <c r="Y317" s="53"/>
      <c r="Z317" s="53"/>
      <c r="AA317" s="53"/>
      <c r="AB317" s="53"/>
      <c r="AC317" s="55">
        <v>8250</v>
      </c>
      <c r="AD317" s="55"/>
      <c r="AE317" s="56">
        <v>22950</v>
      </c>
      <c r="AF317" s="45">
        <v>0</v>
      </c>
      <c r="AG317" s="45">
        <v>0</v>
      </c>
      <c r="AH317" s="45" t="s">
        <v>549</v>
      </c>
      <c r="AI317" s="45">
        <v>0</v>
      </c>
      <c r="AJ317" s="45">
        <v>0</v>
      </c>
      <c r="AK317" s="45">
        <v>0</v>
      </c>
      <c r="AL317" s="45">
        <v>0</v>
      </c>
      <c r="AM317" s="45">
        <v>0</v>
      </c>
    </row>
    <row r="318" spans="1:47" ht="18.75" x14ac:dyDescent="0.3">
      <c r="B318" t="s">
        <v>38</v>
      </c>
      <c r="C318" s="92" t="s">
        <v>72</v>
      </c>
      <c r="D318" s="158" t="s">
        <v>1157</v>
      </c>
      <c r="E318" s="128" t="s">
        <v>649</v>
      </c>
      <c r="F318" s="128" t="s">
        <v>451</v>
      </c>
      <c r="G318" s="128" t="s">
        <v>598</v>
      </c>
      <c r="H318" s="128" t="s">
        <v>100</v>
      </c>
      <c r="I318" s="112" t="s">
        <v>45</v>
      </c>
      <c r="J318" s="175">
        <v>91071360</v>
      </c>
      <c r="K318" s="113">
        <v>3156708267</v>
      </c>
      <c r="L318" s="112" t="s">
        <v>1158</v>
      </c>
      <c r="M318" s="128" t="s">
        <v>119</v>
      </c>
      <c r="N318" s="112" t="s">
        <v>48</v>
      </c>
      <c r="O318" s="45">
        <v>1</v>
      </c>
      <c r="P318" s="45">
        <v>4</v>
      </c>
      <c r="Q318" s="112">
        <v>9</v>
      </c>
      <c r="R318" s="114">
        <v>8.9499999999999993</v>
      </c>
      <c r="S318" s="53">
        <v>1750</v>
      </c>
      <c r="T318" s="53">
        <v>6.4516</v>
      </c>
      <c r="U318" s="53">
        <v>-73.181799999999996</v>
      </c>
      <c r="V318" s="136">
        <f t="shared" ref="V318:V339" si="22">AC318-W318-X318-Y318-Z318-AA318-AB318</f>
        <v>23830</v>
      </c>
      <c r="W318" s="176">
        <v>587</v>
      </c>
      <c r="X318" s="176">
        <v>583</v>
      </c>
      <c r="Y318" s="176"/>
      <c r="Z318" s="176"/>
      <c r="AA318" s="176"/>
      <c r="AB318" s="177"/>
      <c r="AC318" s="183">
        <v>25000</v>
      </c>
      <c r="AD318" s="55"/>
      <c r="AE318" s="56">
        <v>49225</v>
      </c>
      <c r="AF318" s="45">
        <v>0</v>
      </c>
      <c r="AG318" s="45">
        <v>0</v>
      </c>
      <c r="AH318" s="112" t="s">
        <v>549</v>
      </c>
      <c r="AI318" s="45">
        <v>0</v>
      </c>
      <c r="AJ318" s="45">
        <v>0</v>
      </c>
      <c r="AK318" s="45">
        <v>0</v>
      </c>
      <c r="AL318" s="45">
        <v>0</v>
      </c>
      <c r="AM318" s="45">
        <v>0</v>
      </c>
    </row>
    <row r="319" spans="1:47" ht="18.75" x14ac:dyDescent="0.3">
      <c r="B319" t="s">
        <v>38</v>
      </c>
      <c r="C319" s="95" t="s">
        <v>558</v>
      </c>
      <c r="D319" s="157" t="s">
        <v>713</v>
      </c>
      <c r="E319" s="157" t="s">
        <v>82</v>
      </c>
      <c r="F319" s="157" t="s">
        <v>1514</v>
      </c>
      <c r="G319" s="157" t="s">
        <v>43</v>
      </c>
      <c r="H319" s="157" t="s">
        <v>639</v>
      </c>
      <c r="I319" s="96"/>
      <c r="J319" s="157"/>
      <c r="K319" s="96"/>
      <c r="L319" s="96" t="s">
        <v>78</v>
      </c>
      <c r="M319" s="157" t="s">
        <v>119</v>
      </c>
      <c r="N319" s="96" t="s">
        <v>48</v>
      </c>
      <c r="Q319" s="96"/>
      <c r="R319" s="96">
        <v>2</v>
      </c>
      <c r="V319" s="136">
        <f t="shared" si="22"/>
        <v>5076.9554285714285</v>
      </c>
      <c r="W319" s="176"/>
      <c r="X319" s="176"/>
      <c r="Y319" s="176"/>
      <c r="Z319" s="176"/>
      <c r="AA319" s="176"/>
      <c r="AC319" s="184">
        <v>5076.9554285714285</v>
      </c>
      <c r="AD319" s="132">
        <v>8425.1200000000008</v>
      </c>
      <c r="AH319" s="112" t="s">
        <v>564</v>
      </c>
    </row>
    <row r="320" spans="1:47" ht="18.75" x14ac:dyDescent="0.3">
      <c r="B320" t="s">
        <v>38</v>
      </c>
      <c r="C320" s="92" t="s">
        <v>58</v>
      </c>
      <c r="D320" s="157" t="s">
        <v>1040</v>
      </c>
      <c r="E320" s="157" t="s">
        <v>1041</v>
      </c>
      <c r="F320" s="157" t="s">
        <v>1042</v>
      </c>
      <c r="G320" s="157" t="s">
        <v>299</v>
      </c>
      <c r="H320" s="157" t="s">
        <v>240</v>
      </c>
      <c r="I320" s="96"/>
      <c r="J320" s="157"/>
      <c r="K320" s="96"/>
      <c r="L320" s="96" t="s">
        <v>604</v>
      </c>
      <c r="M320" s="157" t="s">
        <v>65</v>
      </c>
      <c r="N320" s="96" t="s">
        <v>48</v>
      </c>
      <c r="Q320" s="96"/>
      <c r="R320" s="96">
        <v>13</v>
      </c>
      <c r="V320" s="136">
        <f t="shared" si="22"/>
        <v>31990.210285714282</v>
      </c>
      <c r="W320" s="176">
        <v>432</v>
      </c>
      <c r="X320" s="176">
        <v>578</v>
      </c>
      <c r="Y320" s="176"/>
      <c r="Z320" s="176"/>
      <c r="AA320" s="176"/>
      <c r="AC320" s="184">
        <v>33000.210285714282</v>
      </c>
      <c r="AD320" s="132">
        <v>54763.28</v>
      </c>
      <c r="AH320" s="112" t="s">
        <v>564</v>
      </c>
    </row>
    <row r="321" spans="2:47" ht="18.75" x14ac:dyDescent="0.3">
      <c r="B321" t="s">
        <v>38</v>
      </c>
      <c r="C321" s="92" t="s">
        <v>58</v>
      </c>
      <c r="D321" s="158" t="s">
        <v>485</v>
      </c>
      <c r="E321" s="128" t="s">
        <v>486</v>
      </c>
      <c r="F321" s="128" t="s">
        <v>487</v>
      </c>
      <c r="G321" s="157" t="s">
        <v>77</v>
      </c>
      <c r="H321" s="157" t="s">
        <v>147</v>
      </c>
      <c r="I321" s="112" t="s">
        <v>45</v>
      </c>
      <c r="J321" s="175">
        <v>28469067</v>
      </c>
      <c r="K321" s="113">
        <v>3115208365</v>
      </c>
      <c r="L321" s="112" t="s">
        <v>420</v>
      </c>
      <c r="M321" s="128" t="s">
        <v>65</v>
      </c>
      <c r="N321" s="112" t="s">
        <v>48</v>
      </c>
      <c r="O321" s="45">
        <v>0</v>
      </c>
      <c r="P321" s="45">
        <v>3</v>
      </c>
      <c r="Q321" s="112">
        <v>1.01</v>
      </c>
      <c r="R321" s="114">
        <v>1</v>
      </c>
      <c r="S321" s="53">
        <v>1692</v>
      </c>
      <c r="T321" s="53">
        <v>64.401200000000003</v>
      </c>
      <c r="U321" s="53">
        <v>-73.088999999999999</v>
      </c>
      <c r="V321" s="136">
        <f t="shared" si="22"/>
        <v>1680.5807622504535</v>
      </c>
      <c r="W321" s="176"/>
      <c r="X321" s="176"/>
      <c r="Y321" s="176"/>
      <c r="Z321" s="176"/>
      <c r="AA321" s="176"/>
      <c r="AB321" s="177"/>
      <c r="AC321" s="178">
        <f>(3704/2.204)*R321</f>
        <v>1680.5807622504535</v>
      </c>
      <c r="AD321" s="133">
        <f>+AC321/R321</f>
        <v>1680.5807622504535</v>
      </c>
      <c r="AH321" s="96" t="s">
        <v>49</v>
      </c>
      <c r="AN321" s="59">
        <f>23142*R321</f>
        <v>23142</v>
      </c>
      <c r="AO321" s="60">
        <f>3702.72+R321</f>
        <v>3703.72</v>
      </c>
    </row>
    <row r="322" spans="2:47" ht="18.75" x14ac:dyDescent="0.3">
      <c r="B322" t="s">
        <v>38</v>
      </c>
      <c r="C322" s="92" t="s">
        <v>72</v>
      </c>
      <c r="D322" s="158" t="s">
        <v>1237</v>
      </c>
      <c r="E322" s="128" t="s">
        <v>625</v>
      </c>
      <c r="F322" s="128" t="s">
        <v>1238</v>
      </c>
      <c r="G322" s="128" t="s">
        <v>77</v>
      </c>
      <c r="H322" s="128" t="s">
        <v>147</v>
      </c>
      <c r="I322" s="112" t="s">
        <v>45</v>
      </c>
      <c r="J322" s="175">
        <v>5784455</v>
      </c>
      <c r="K322" s="113">
        <v>3164144489</v>
      </c>
      <c r="L322" s="112" t="s">
        <v>241</v>
      </c>
      <c r="M322" s="128" t="s">
        <v>94</v>
      </c>
      <c r="N322" s="112" t="s">
        <v>48</v>
      </c>
      <c r="O322" s="45">
        <v>0</v>
      </c>
      <c r="P322" s="45">
        <v>6</v>
      </c>
      <c r="Q322" s="112">
        <v>2.02</v>
      </c>
      <c r="R322" s="114">
        <v>2</v>
      </c>
      <c r="S322" s="53">
        <v>1784</v>
      </c>
      <c r="T322" s="53">
        <v>64.390199999999993</v>
      </c>
      <c r="U322" s="53">
        <v>-73.079700000000003</v>
      </c>
      <c r="V322" s="136">
        <f t="shared" si="22"/>
        <v>3750</v>
      </c>
      <c r="W322" s="176"/>
      <c r="X322" s="176"/>
      <c r="Y322" s="176"/>
      <c r="Z322" s="176"/>
      <c r="AA322" s="176"/>
      <c r="AB322" s="177"/>
      <c r="AC322" s="183">
        <v>3750</v>
      </c>
      <c r="AD322" s="55"/>
      <c r="AE322" s="56">
        <v>10000</v>
      </c>
      <c r="AF322" s="45">
        <v>0</v>
      </c>
      <c r="AG322" s="45">
        <v>0</v>
      </c>
      <c r="AH322" s="112" t="s">
        <v>549</v>
      </c>
      <c r="AI322" s="45">
        <v>0</v>
      </c>
      <c r="AJ322" s="45">
        <v>0</v>
      </c>
      <c r="AK322" s="45">
        <v>0</v>
      </c>
      <c r="AL322" s="45">
        <v>0</v>
      </c>
      <c r="AM322" s="45">
        <v>0</v>
      </c>
    </row>
    <row r="323" spans="2:47" ht="18.75" x14ac:dyDescent="0.3">
      <c r="B323" t="s">
        <v>38</v>
      </c>
      <c r="C323" s="92" t="s">
        <v>58</v>
      </c>
      <c r="D323" s="158" t="s">
        <v>505</v>
      </c>
      <c r="E323" s="128" t="s">
        <v>475</v>
      </c>
      <c r="F323" s="128" t="s">
        <v>506</v>
      </c>
      <c r="G323" s="157" t="s">
        <v>54</v>
      </c>
      <c r="H323" s="157" t="s">
        <v>507</v>
      </c>
      <c r="I323" s="112" t="s">
        <v>45</v>
      </c>
      <c r="J323" s="175">
        <v>5784093</v>
      </c>
      <c r="K323" s="113">
        <v>3115836356</v>
      </c>
      <c r="L323" s="112" t="s">
        <v>276</v>
      </c>
      <c r="M323" s="128" t="s">
        <v>65</v>
      </c>
      <c r="N323" s="112" t="s">
        <v>48</v>
      </c>
      <c r="O323" s="45">
        <v>0</v>
      </c>
      <c r="P323" s="45">
        <v>4</v>
      </c>
      <c r="Q323" s="112">
        <v>4.0199999999999996</v>
      </c>
      <c r="R323" s="114">
        <v>2</v>
      </c>
      <c r="S323" s="53">
        <v>1740</v>
      </c>
      <c r="T323" s="53">
        <v>64.437299999999993</v>
      </c>
      <c r="U323" s="53">
        <v>-73.101100000000002</v>
      </c>
      <c r="V323" s="136">
        <f t="shared" si="22"/>
        <v>3361.161524500907</v>
      </c>
      <c r="W323" s="176"/>
      <c r="X323" s="176"/>
      <c r="Y323" s="176"/>
      <c r="Z323" s="176"/>
      <c r="AA323" s="176"/>
      <c r="AB323" s="177"/>
      <c r="AC323" s="178">
        <f>(3704/2.204)*R323</f>
        <v>3361.161524500907</v>
      </c>
      <c r="AD323" s="133">
        <f>+AC323/R323</f>
        <v>1680.5807622504535</v>
      </c>
      <c r="AH323" s="96" t="s">
        <v>49</v>
      </c>
      <c r="AN323" s="59">
        <f>23142*R323</f>
        <v>46284</v>
      </c>
      <c r="AO323" s="60">
        <f>3702.72+R323</f>
        <v>3704.72</v>
      </c>
    </row>
    <row r="324" spans="2:47" ht="18.75" x14ac:dyDescent="0.3">
      <c r="B324" t="s">
        <v>38</v>
      </c>
      <c r="C324" s="92" t="s">
        <v>72</v>
      </c>
      <c r="D324" s="157" t="s">
        <v>600</v>
      </c>
      <c r="E324" s="157" t="s">
        <v>601</v>
      </c>
      <c r="F324" s="157" t="s">
        <v>602</v>
      </c>
      <c r="G324" s="157" t="s">
        <v>54</v>
      </c>
      <c r="H324" s="157" t="s">
        <v>603</v>
      </c>
      <c r="I324" s="96"/>
      <c r="J324" s="157"/>
      <c r="K324" s="96"/>
      <c r="L324" s="96" t="s">
        <v>604</v>
      </c>
      <c r="M324" s="157" t="s">
        <v>65</v>
      </c>
      <c r="N324" s="96" t="s">
        <v>48</v>
      </c>
      <c r="Q324" s="96"/>
      <c r="R324" s="96">
        <v>3</v>
      </c>
      <c r="V324" s="136">
        <f t="shared" si="22"/>
        <v>6659.4331428571422</v>
      </c>
      <c r="W324" s="176">
        <v>520</v>
      </c>
      <c r="X324" s="176">
        <v>436</v>
      </c>
      <c r="Y324" s="176"/>
      <c r="Z324" s="176"/>
      <c r="AA324" s="176"/>
      <c r="AC324" s="184">
        <v>7615.4331428571422</v>
      </c>
      <c r="AD324" s="132">
        <v>12637.68</v>
      </c>
      <c r="AH324" s="112" t="s">
        <v>564</v>
      </c>
    </row>
    <row r="325" spans="2:47" ht="18.75" x14ac:dyDescent="0.3">
      <c r="B325" t="s">
        <v>38</v>
      </c>
      <c r="C325" s="92" t="s">
        <v>550</v>
      </c>
      <c r="D325" s="158" t="s">
        <v>1047</v>
      </c>
      <c r="E325" s="128" t="s">
        <v>1048</v>
      </c>
      <c r="F325" s="128" t="s">
        <v>1049</v>
      </c>
      <c r="G325" s="128" t="s">
        <v>1050</v>
      </c>
      <c r="H325" s="128" t="s">
        <v>1051</v>
      </c>
      <c r="I325" s="112" t="s">
        <v>45</v>
      </c>
      <c r="J325" s="175">
        <v>72149743</v>
      </c>
      <c r="K325" s="113">
        <v>3138219860</v>
      </c>
      <c r="L325" s="112" t="s">
        <v>445</v>
      </c>
      <c r="M325" s="128" t="s">
        <v>119</v>
      </c>
      <c r="N325" s="112" t="s">
        <v>48</v>
      </c>
      <c r="O325" s="45">
        <v>0</v>
      </c>
      <c r="P325" s="45">
        <v>12</v>
      </c>
      <c r="Q325" s="112">
        <v>11</v>
      </c>
      <c r="R325" s="114">
        <v>10</v>
      </c>
      <c r="S325" s="53">
        <v>1646</v>
      </c>
      <c r="T325" s="53">
        <v>64.472300000000004</v>
      </c>
      <c r="U325" s="53">
        <v>-73.151600000000002</v>
      </c>
      <c r="V325" s="136">
        <f t="shared" si="22"/>
        <v>14050</v>
      </c>
      <c r="W325" s="176">
        <v>361</v>
      </c>
      <c r="X325" s="176">
        <v>589</v>
      </c>
      <c r="Y325" s="176"/>
      <c r="Z325" s="176"/>
      <c r="AA325" s="176"/>
      <c r="AB325" s="177"/>
      <c r="AC325" s="183">
        <v>15000</v>
      </c>
      <c r="AD325" s="55"/>
      <c r="AE325" s="56">
        <v>4000</v>
      </c>
      <c r="AF325" s="45">
        <v>0</v>
      </c>
      <c r="AG325" s="45">
        <v>0</v>
      </c>
      <c r="AH325" s="112" t="s">
        <v>549</v>
      </c>
      <c r="AI325" s="45">
        <v>0</v>
      </c>
      <c r="AJ325" s="45">
        <v>0</v>
      </c>
      <c r="AK325" s="45" t="s">
        <v>553</v>
      </c>
      <c r="AL325" s="45">
        <v>0</v>
      </c>
      <c r="AM325" s="45">
        <v>0</v>
      </c>
    </row>
    <row r="326" spans="2:47" ht="18.75" x14ac:dyDescent="0.3">
      <c r="B326" t="s">
        <v>38</v>
      </c>
      <c r="C326" s="95" t="s">
        <v>591</v>
      </c>
      <c r="D326" s="157" t="s">
        <v>940</v>
      </c>
      <c r="E326" s="157" t="s">
        <v>118</v>
      </c>
      <c r="F326" s="157" t="s">
        <v>941</v>
      </c>
      <c r="G326" s="157" t="s">
        <v>245</v>
      </c>
      <c r="H326" s="157" t="s">
        <v>942</v>
      </c>
      <c r="I326" s="96"/>
      <c r="J326" s="157"/>
      <c r="K326" s="96"/>
      <c r="L326" s="96" t="s">
        <v>118</v>
      </c>
      <c r="M326" s="157" t="s">
        <v>119</v>
      </c>
      <c r="N326" s="96" t="s">
        <v>48</v>
      </c>
      <c r="Q326" s="96">
        <v>120</v>
      </c>
      <c r="R326" s="96">
        <v>12</v>
      </c>
      <c r="S326">
        <v>1488</v>
      </c>
      <c r="T326">
        <v>6.4173799999999996</v>
      </c>
      <c r="U326">
        <v>-73.181389999999993</v>
      </c>
      <c r="V326" s="136">
        <f t="shared" si="22"/>
        <v>15000</v>
      </c>
      <c r="W326" s="176"/>
      <c r="X326" s="176"/>
      <c r="Y326" s="176"/>
      <c r="Z326" s="176"/>
      <c r="AA326" s="176"/>
      <c r="AC326" s="184">
        <v>15000</v>
      </c>
      <c r="AD326" s="132">
        <v>151652.16</v>
      </c>
      <c r="AH326" s="112" t="s">
        <v>564</v>
      </c>
      <c r="AP326" s="86" t="s">
        <v>120</v>
      </c>
    </row>
    <row r="327" spans="2:47" ht="18.75" x14ac:dyDescent="0.3">
      <c r="B327" t="s">
        <v>38</v>
      </c>
      <c r="C327" s="92" t="s">
        <v>222</v>
      </c>
      <c r="D327" s="158" t="s">
        <v>1201</v>
      </c>
      <c r="E327" s="128" t="s">
        <v>1202</v>
      </c>
      <c r="F327" s="128" t="s">
        <v>1203</v>
      </c>
      <c r="G327" s="128" t="s">
        <v>245</v>
      </c>
      <c r="H327" s="128" t="s">
        <v>1204</v>
      </c>
      <c r="I327" s="112" t="s">
        <v>45</v>
      </c>
      <c r="J327" s="175">
        <v>91074789</v>
      </c>
      <c r="K327" s="113">
        <v>3008934336</v>
      </c>
      <c r="L327" s="112" t="s">
        <v>1097</v>
      </c>
      <c r="M327" s="128" t="s">
        <v>1205</v>
      </c>
      <c r="N327" s="112" t="s">
        <v>48</v>
      </c>
      <c r="O327" s="45">
        <v>1</v>
      </c>
      <c r="P327" s="45">
        <v>40</v>
      </c>
      <c r="Q327" s="112">
        <v>92</v>
      </c>
      <c r="R327" s="114">
        <v>45</v>
      </c>
      <c r="S327" s="53">
        <v>1725</v>
      </c>
      <c r="T327" s="53">
        <v>6.4161999999999999</v>
      </c>
      <c r="U327" s="53">
        <v>-74.185900000000004</v>
      </c>
      <c r="V327" s="136">
        <f t="shared" si="22"/>
        <v>66400</v>
      </c>
      <c r="W327" s="176">
        <v>600</v>
      </c>
      <c r="X327" s="176"/>
      <c r="Y327" s="176"/>
      <c r="Z327" s="176"/>
      <c r="AA327" s="176"/>
      <c r="AB327" s="177"/>
      <c r="AC327" s="183">
        <v>67000</v>
      </c>
      <c r="AD327" s="55"/>
      <c r="AE327" s="56">
        <v>245000</v>
      </c>
      <c r="AF327" s="45">
        <v>0</v>
      </c>
      <c r="AG327" s="45">
        <v>0</v>
      </c>
      <c r="AH327" s="112" t="s">
        <v>549</v>
      </c>
      <c r="AI327" s="45">
        <v>0</v>
      </c>
      <c r="AJ327" s="45">
        <v>0</v>
      </c>
      <c r="AK327" s="45">
        <v>0</v>
      </c>
      <c r="AL327" s="45">
        <v>0</v>
      </c>
      <c r="AM327" s="45">
        <v>0</v>
      </c>
    </row>
    <row r="328" spans="2:47" ht="18.75" x14ac:dyDescent="0.3">
      <c r="B328" s="1" t="s">
        <v>38</v>
      </c>
      <c r="C328" s="92" t="s">
        <v>72</v>
      </c>
      <c r="D328" s="134" t="s">
        <v>1253</v>
      </c>
      <c r="E328" s="134" t="s">
        <v>1254</v>
      </c>
      <c r="F328" s="134" t="s">
        <v>1255</v>
      </c>
      <c r="G328" s="134" t="s">
        <v>245</v>
      </c>
      <c r="H328" s="134" t="s">
        <v>967</v>
      </c>
      <c r="I328" s="95"/>
      <c r="J328" s="134">
        <v>5783821</v>
      </c>
      <c r="K328" s="93">
        <v>3204260544</v>
      </c>
      <c r="L328" s="93" t="s">
        <v>1256</v>
      </c>
      <c r="M328" s="134" t="s">
        <v>65</v>
      </c>
      <c r="N328" s="110" t="s">
        <v>48</v>
      </c>
      <c r="O328" s="1"/>
      <c r="P328" s="1"/>
      <c r="Q328" s="93">
        <v>4</v>
      </c>
      <c r="R328" s="93">
        <v>3.5</v>
      </c>
      <c r="S328" s="1"/>
      <c r="T328" s="1"/>
      <c r="U328" s="1"/>
      <c r="V328" s="136">
        <f t="shared" si="22"/>
        <v>5265</v>
      </c>
      <c r="W328" s="136">
        <v>510</v>
      </c>
      <c r="X328" s="136"/>
      <c r="Y328" s="136"/>
      <c r="Z328" s="136"/>
      <c r="AA328" s="136"/>
      <c r="AB328" s="44"/>
      <c r="AC328" s="98">
        <f>+R328*1650</f>
        <v>5775</v>
      </c>
      <c r="AD328" s="1"/>
      <c r="AE328" s="1"/>
      <c r="AF328" s="1"/>
      <c r="AG328" s="1"/>
      <c r="AH328" s="95" t="s">
        <v>985</v>
      </c>
      <c r="AI328" s="1"/>
      <c r="AJ328" s="1"/>
      <c r="AK328" s="1"/>
      <c r="AL328" s="1"/>
      <c r="AM328" s="1"/>
    </row>
    <row r="329" spans="2:47" ht="18.75" x14ac:dyDescent="0.3">
      <c r="B329" t="s">
        <v>38</v>
      </c>
      <c r="C329" s="92" t="s">
        <v>72</v>
      </c>
      <c r="D329" s="158" t="s">
        <v>1231</v>
      </c>
      <c r="E329" s="128" t="s">
        <v>295</v>
      </c>
      <c r="F329" s="128" t="s">
        <v>855</v>
      </c>
      <c r="G329" s="128" t="s">
        <v>749</v>
      </c>
      <c r="H329" s="128" t="s">
        <v>1232</v>
      </c>
      <c r="I329" s="112" t="s">
        <v>45</v>
      </c>
      <c r="J329" s="175">
        <v>14855862</v>
      </c>
      <c r="K329" s="113">
        <v>3203090469</v>
      </c>
      <c r="L329" s="112" t="s">
        <v>1233</v>
      </c>
      <c r="M329" s="128" t="s">
        <v>65</v>
      </c>
      <c r="N329" s="112" t="s">
        <v>48</v>
      </c>
      <c r="O329" s="45">
        <v>0</v>
      </c>
      <c r="P329" s="45">
        <v>2</v>
      </c>
      <c r="Q329" s="112">
        <v>72.919999999999987</v>
      </c>
      <c r="R329" s="114">
        <v>9</v>
      </c>
      <c r="S329" s="53">
        <v>1494</v>
      </c>
      <c r="T329" s="53">
        <v>6.4428000000000001</v>
      </c>
      <c r="U329" s="53">
        <v>-73.124700000000004</v>
      </c>
      <c r="V329" s="136">
        <f t="shared" si="22"/>
        <v>10430</v>
      </c>
      <c r="W329" s="176">
        <v>589</v>
      </c>
      <c r="X329" s="176">
        <v>576</v>
      </c>
      <c r="Y329" s="176">
        <v>592</v>
      </c>
      <c r="Z329" s="176"/>
      <c r="AA329" s="176"/>
      <c r="AB329" s="177"/>
      <c r="AC329" s="183">
        <v>12187</v>
      </c>
      <c r="AD329" s="55"/>
      <c r="AE329" s="56">
        <v>44000</v>
      </c>
      <c r="AF329" s="45">
        <v>0</v>
      </c>
      <c r="AG329" s="45">
        <v>0</v>
      </c>
      <c r="AH329" s="112" t="s">
        <v>549</v>
      </c>
      <c r="AI329" s="45">
        <v>0</v>
      </c>
      <c r="AJ329" s="45">
        <v>0</v>
      </c>
      <c r="AK329" s="45">
        <v>0</v>
      </c>
      <c r="AL329" s="45">
        <v>0</v>
      </c>
      <c r="AM329" s="45">
        <v>0</v>
      </c>
    </row>
    <row r="330" spans="2:47" ht="18.75" x14ac:dyDescent="0.3">
      <c r="B330" t="s">
        <v>38</v>
      </c>
      <c r="C330" s="122" t="s">
        <v>72</v>
      </c>
      <c r="D330" s="158" t="s">
        <v>1257</v>
      </c>
      <c r="E330" s="158" t="s">
        <v>1258</v>
      </c>
      <c r="F330" s="158" t="s">
        <v>667</v>
      </c>
      <c r="G330" s="158" t="s">
        <v>85</v>
      </c>
      <c r="H330" s="158" t="s">
        <v>1259</v>
      </c>
      <c r="I330" s="130"/>
      <c r="J330" s="158">
        <v>1101048623</v>
      </c>
      <c r="K330" s="123">
        <v>3184212005</v>
      </c>
      <c r="L330" s="123" t="s">
        <v>330</v>
      </c>
      <c r="M330" s="158" t="s">
        <v>65</v>
      </c>
      <c r="N330" s="131" t="s">
        <v>48</v>
      </c>
      <c r="Q330" s="123">
        <v>8</v>
      </c>
      <c r="R330" s="123">
        <v>5.5</v>
      </c>
      <c r="V330" s="136">
        <f t="shared" si="22"/>
        <v>8520</v>
      </c>
      <c r="W330" s="176">
        <v>555</v>
      </c>
      <c r="X330" s="176"/>
      <c r="Y330" s="176"/>
      <c r="Z330" s="176"/>
      <c r="AA330" s="176"/>
      <c r="AC330" s="157">
        <f>+R330*1650</f>
        <v>9075</v>
      </c>
      <c r="AH330" s="130" t="s">
        <v>985</v>
      </c>
    </row>
    <row r="331" spans="2:47" ht="18.75" x14ac:dyDescent="0.3">
      <c r="B331" t="s">
        <v>38</v>
      </c>
      <c r="C331" s="92" t="s">
        <v>198</v>
      </c>
      <c r="D331" s="158" t="s">
        <v>242</v>
      </c>
      <c r="E331" s="128" t="s">
        <v>243</v>
      </c>
      <c r="F331" s="128" t="s">
        <v>244</v>
      </c>
      <c r="G331" s="157" t="s">
        <v>205</v>
      </c>
      <c r="H331" s="157" t="s">
        <v>245</v>
      </c>
      <c r="I331" s="112" t="s">
        <v>45</v>
      </c>
      <c r="J331" s="175">
        <v>91079379</v>
      </c>
      <c r="K331" s="113">
        <v>3158000821</v>
      </c>
      <c r="L331" s="112" t="s">
        <v>71</v>
      </c>
      <c r="M331" s="128" t="s">
        <v>65</v>
      </c>
      <c r="N331" s="112" t="s">
        <v>48</v>
      </c>
      <c r="O331" s="45">
        <v>0</v>
      </c>
      <c r="P331" s="45">
        <v>16</v>
      </c>
      <c r="Q331" s="112">
        <v>16</v>
      </c>
      <c r="R331" s="114">
        <v>5.5</v>
      </c>
      <c r="S331" s="53">
        <v>1582</v>
      </c>
      <c r="T331" s="53">
        <v>6.4565000000000001</v>
      </c>
      <c r="U331" s="53">
        <v>-73.072699999999998</v>
      </c>
      <c r="V331" s="136">
        <f t="shared" si="22"/>
        <v>7452.1941923774939</v>
      </c>
      <c r="W331" s="176">
        <v>591</v>
      </c>
      <c r="X331" s="176">
        <v>600</v>
      </c>
      <c r="Y331" s="176">
        <v>600</v>
      </c>
      <c r="Z331" s="176"/>
      <c r="AA331" s="176"/>
      <c r="AB331" s="177"/>
      <c r="AC331" s="178">
        <f>(3704/2.204)*R331</f>
        <v>9243.1941923774939</v>
      </c>
      <c r="AD331" s="133">
        <f>+AC331/R331</f>
        <v>1680.5807622504535</v>
      </c>
      <c r="AH331" s="96" t="s">
        <v>49</v>
      </c>
      <c r="AN331" s="59">
        <f>23142*R331</f>
        <v>127281</v>
      </c>
      <c r="AO331" s="60">
        <f>3702.72+R331</f>
        <v>3708.22</v>
      </c>
      <c r="AP331" s="25"/>
      <c r="AQ331" s="25"/>
      <c r="AR331" s="25"/>
      <c r="AS331" s="25"/>
      <c r="AT331" s="25"/>
      <c r="AU331" s="25"/>
    </row>
    <row r="332" spans="2:47" ht="18.75" x14ac:dyDescent="0.3">
      <c r="B332" t="s">
        <v>38</v>
      </c>
      <c r="C332" s="92" t="s">
        <v>198</v>
      </c>
      <c r="D332" s="158" t="s">
        <v>1216</v>
      </c>
      <c r="E332" s="128" t="s">
        <v>1217</v>
      </c>
      <c r="F332" s="128" t="s">
        <v>1218</v>
      </c>
      <c r="G332" s="128" t="s">
        <v>205</v>
      </c>
      <c r="H332" s="128" t="s">
        <v>416</v>
      </c>
      <c r="I332" s="112" t="s">
        <v>45</v>
      </c>
      <c r="J332" s="175">
        <v>91065057</v>
      </c>
      <c r="K332" s="113">
        <v>3167451833</v>
      </c>
      <c r="L332" s="112" t="s">
        <v>445</v>
      </c>
      <c r="M332" s="128" t="s">
        <v>119</v>
      </c>
      <c r="N332" s="112" t="s">
        <v>48</v>
      </c>
      <c r="O332" s="45">
        <v>0.03</v>
      </c>
      <c r="P332" s="45">
        <v>4</v>
      </c>
      <c r="Q332" s="112">
        <v>9.02</v>
      </c>
      <c r="R332" s="114">
        <v>5</v>
      </c>
      <c r="S332" s="53">
        <v>1707</v>
      </c>
      <c r="T332" s="53">
        <v>6.4908999999999999</v>
      </c>
      <c r="U332" s="53">
        <v>-74.1387</v>
      </c>
      <c r="V332" s="136">
        <f t="shared" si="22"/>
        <v>5362</v>
      </c>
      <c r="W332" s="176">
        <v>581</v>
      </c>
      <c r="X332" s="176">
        <v>594</v>
      </c>
      <c r="Y332" s="176">
        <v>588</v>
      </c>
      <c r="Z332" s="176"/>
      <c r="AA332" s="176"/>
      <c r="AB332" s="177"/>
      <c r="AC332" s="183">
        <v>7125</v>
      </c>
      <c r="AD332" s="55"/>
      <c r="AE332" s="56">
        <v>25000</v>
      </c>
      <c r="AF332" s="45">
        <v>0</v>
      </c>
      <c r="AG332" s="45">
        <v>0</v>
      </c>
      <c r="AH332" s="112" t="s">
        <v>549</v>
      </c>
      <c r="AI332" s="45" t="s">
        <v>553</v>
      </c>
      <c r="AJ332" s="45">
        <v>0</v>
      </c>
      <c r="AK332" s="45">
        <v>0</v>
      </c>
      <c r="AL332" s="45">
        <v>0</v>
      </c>
      <c r="AM332" s="45">
        <v>0</v>
      </c>
    </row>
    <row r="333" spans="2:47" ht="18.75" x14ac:dyDescent="0.3">
      <c r="B333" t="s">
        <v>38</v>
      </c>
      <c r="C333" s="92" t="s">
        <v>222</v>
      </c>
      <c r="D333" s="158" t="s">
        <v>329</v>
      </c>
      <c r="E333" s="128" t="s">
        <v>330</v>
      </c>
      <c r="F333" s="128" t="s">
        <v>331</v>
      </c>
      <c r="G333" s="157" t="s">
        <v>332</v>
      </c>
      <c r="H333" s="157" t="s">
        <v>333</v>
      </c>
      <c r="I333" s="112" t="s">
        <v>45</v>
      </c>
      <c r="J333" s="175">
        <v>5784519</v>
      </c>
      <c r="K333" s="113">
        <v>3114412921</v>
      </c>
      <c r="L333" s="112" t="s">
        <v>330</v>
      </c>
      <c r="M333" s="128" t="s">
        <v>305</v>
      </c>
      <c r="N333" s="112" t="s">
        <v>48</v>
      </c>
      <c r="O333" s="45">
        <v>0</v>
      </c>
      <c r="P333" s="45">
        <v>8</v>
      </c>
      <c r="Q333" s="112">
        <v>9.5</v>
      </c>
      <c r="R333" s="114">
        <v>5</v>
      </c>
      <c r="S333" s="53">
        <v>1520</v>
      </c>
      <c r="T333" s="53">
        <v>6.4420999999999999</v>
      </c>
      <c r="U333" s="53">
        <v>-73.117099999999994</v>
      </c>
      <c r="V333" s="136">
        <f t="shared" si="22"/>
        <v>6028.9038112522685</v>
      </c>
      <c r="W333" s="176">
        <v>591</v>
      </c>
      <c r="X333" s="176">
        <v>593</v>
      </c>
      <c r="Y333" s="176">
        <v>600</v>
      </c>
      <c r="Z333" s="176">
        <v>590</v>
      </c>
      <c r="AA333" s="176"/>
      <c r="AB333" s="177"/>
      <c r="AC333" s="178">
        <f>(3704/2.204)*R333</f>
        <v>8402.9038112522685</v>
      </c>
      <c r="AD333" s="133">
        <f>+AC333/R333</f>
        <v>1680.5807622504537</v>
      </c>
      <c r="AH333" s="96" t="s">
        <v>49</v>
      </c>
      <c r="AN333" s="59">
        <f>23142*R333</f>
        <v>115710</v>
      </c>
      <c r="AO333" s="60">
        <f>3702.72+R333</f>
        <v>3707.72</v>
      </c>
      <c r="AP333" s="25"/>
      <c r="AQ333" s="25"/>
      <c r="AR333" s="25"/>
      <c r="AS333" s="25"/>
      <c r="AT333" s="25"/>
      <c r="AU333" s="25"/>
    </row>
    <row r="334" spans="2:47" ht="18.75" x14ac:dyDescent="0.3">
      <c r="B334" t="s">
        <v>38</v>
      </c>
      <c r="C334" s="92" t="s">
        <v>72</v>
      </c>
      <c r="D334" s="158" t="s">
        <v>1251</v>
      </c>
      <c r="E334" s="158" t="s">
        <v>1252</v>
      </c>
      <c r="F334" s="158" t="s">
        <v>312</v>
      </c>
      <c r="G334" s="158" t="s">
        <v>332</v>
      </c>
      <c r="H334" s="158" t="s">
        <v>333</v>
      </c>
      <c r="I334" s="96"/>
      <c r="J334" s="158">
        <v>5784158</v>
      </c>
      <c r="K334" s="111">
        <v>3115128101</v>
      </c>
      <c r="L334" s="111" t="s">
        <v>330</v>
      </c>
      <c r="M334" s="158" t="s">
        <v>65</v>
      </c>
      <c r="N334" s="117" t="s">
        <v>48</v>
      </c>
      <c r="Q334" s="111">
        <v>9.5</v>
      </c>
      <c r="R334" s="111">
        <v>3</v>
      </c>
      <c r="V334" s="136">
        <f t="shared" si="22"/>
        <v>4450</v>
      </c>
      <c r="W334" s="176">
        <v>500</v>
      </c>
      <c r="X334" s="176"/>
      <c r="Y334" s="176"/>
      <c r="Z334" s="176"/>
      <c r="AA334" s="176"/>
      <c r="AC334" s="157">
        <f>+R334*1650</f>
        <v>4950</v>
      </c>
      <c r="AH334" s="96" t="s">
        <v>985</v>
      </c>
    </row>
    <row r="335" spans="2:47" ht="18.75" x14ac:dyDescent="0.3">
      <c r="B335" t="s">
        <v>38</v>
      </c>
      <c r="C335" s="92" t="s">
        <v>72</v>
      </c>
      <c r="D335" s="158" t="s">
        <v>1276</v>
      </c>
      <c r="E335" s="158" t="s">
        <v>1277</v>
      </c>
      <c r="F335" s="158" t="s">
        <v>80</v>
      </c>
      <c r="G335" s="158" t="s">
        <v>332</v>
      </c>
      <c r="H335" s="158" t="s">
        <v>1019</v>
      </c>
      <c r="I335" s="96"/>
      <c r="J335" s="158">
        <v>5702388</v>
      </c>
      <c r="K335" s="111">
        <v>3133398210</v>
      </c>
      <c r="L335" s="111" t="s">
        <v>594</v>
      </c>
      <c r="M335" s="158" t="s">
        <v>119</v>
      </c>
      <c r="N335" s="117" t="s">
        <v>48</v>
      </c>
      <c r="Q335" s="111">
        <v>16</v>
      </c>
      <c r="R335" s="111">
        <v>10</v>
      </c>
      <c r="S335">
        <v>1816</v>
      </c>
      <c r="U335">
        <v>-73.199129999999997</v>
      </c>
      <c r="V335" s="136">
        <f t="shared" si="22"/>
        <v>11354</v>
      </c>
      <c r="W335" s="176">
        <v>569</v>
      </c>
      <c r="X335" s="176">
        <v>577</v>
      </c>
      <c r="Y335" s="176"/>
      <c r="Z335" s="176"/>
      <c r="AA335" s="176"/>
      <c r="AC335" s="157">
        <v>12500</v>
      </c>
      <c r="AH335" s="96" t="s">
        <v>985</v>
      </c>
      <c r="AP335" s="86" t="s">
        <v>120</v>
      </c>
    </row>
    <row r="336" spans="2:47" ht="18.75" x14ac:dyDescent="0.3">
      <c r="B336" t="s">
        <v>38</v>
      </c>
      <c r="C336" s="92" t="s">
        <v>72</v>
      </c>
      <c r="D336" s="158" t="s">
        <v>1058</v>
      </c>
      <c r="E336" s="179" t="s">
        <v>1059</v>
      </c>
      <c r="F336" s="128" t="s">
        <v>877</v>
      </c>
      <c r="G336" s="179" t="s">
        <v>321</v>
      </c>
      <c r="H336" s="179" t="s">
        <v>1060</v>
      </c>
      <c r="I336" s="115" t="s">
        <v>45</v>
      </c>
      <c r="J336" s="180">
        <v>5744854</v>
      </c>
      <c r="K336" s="116">
        <v>3162334636</v>
      </c>
      <c r="L336" s="115" t="s">
        <v>445</v>
      </c>
      <c r="M336" s="179" t="s">
        <v>119</v>
      </c>
      <c r="N336" s="115" t="s">
        <v>48</v>
      </c>
      <c r="O336" s="46">
        <v>0</v>
      </c>
      <c r="P336" s="46">
        <v>15</v>
      </c>
      <c r="Q336" s="115">
        <v>15.05</v>
      </c>
      <c r="R336" s="118">
        <v>11.88</v>
      </c>
      <c r="S336" s="52">
        <v>1330</v>
      </c>
      <c r="T336" s="52">
        <v>6.4801000000000002</v>
      </c>
      <c r="U336" s="52">
        <v>-73.1233</v>
      </c>
      <c r="V336" s="136">
        <f t="shared" si="22"/>
        <v>16977</v>
      </c>
      <c r="W336" s="176">
        <v>600</v>
      </c>
      <c r="X336" s="176">
        <v>593</v>
      </c>
      <c r="Y336" s="176">
        <v>580</v>
      </c>
      <c r="Z336" s="176"/>
      <c r="AA336" s="176"/>
      <c r="AB336" s="181"/>
      <c r="AC336" s="182">
        <v>18750</v>
      </c>
      <c r="AD336" s="54"/>
      <c r="AE336">
        <v>63494</v>
      </c>
      <c r="AF336" s="46">
        <v>0</v>
      </c>
      <c r="AG336" s="46">
        <v>0</v>
      </c>
      <c r="AH336" s="112" t="s">
        <v>549</v>
      </c>
      <c r="AI336" s="46">
        <v>0</v>
      </c>
      <c r="AJ336" s="46">
        <v>0</v>
      </c>
      <c r="AK336" s="46">
        <v>0</v>
      </c>
      <c r="AL336" s="46">
        <v>0</v>
      </c>
      <c r="AM336" s="46">
        <v>0</v>
      </c>
    </row>
    <row r="337" spans="1:42" ht="18.75" x14ac:dyDescent="0.3">
      <c r="B337" t="s">
        <v>38</v>
      </c>
      <c r="C337" s="92" t="s">
        <v>58</v>
      </c>
      <c r="D337" s="158" t="s">
        <v>300</v>
      </c>
      <c r="E337" s="128" t="s">
        <v>301</v>
      </c>
      <c r="F337" s="129" t="s">
        <v>302</v>
      </c>
      <c r="G337" s="157" t="s">
        <v>303</v>
      </c>
      <c r="H337" s="157" t="s">
        <v>62</v>
      </c>
      <c r="I337" s="112" t="s">
        <v>45</v>
      </c>
      <c r="J337" s="175">
        <v>13855758</v>
      </c>
      <c r="K337" s="113">
        <v>3203855125</v>
      </c>
      <c r="L337" s="112" t="s">
        <v>304</v>
      </c>
      <c r="M337" s="128" t="s">
        <v>305</v>
      </c>
      <c r="N337" s="112" t="s">
        <v>48</v>
      </c>
      <c r="O337" s="45">
        <v>0</v>
      </c>
      <c r="P337" s="45">
        <v>8</v>
      </c>
      <c r="Q337" s="112">
        <v>1.82</v>
      </c>
      <c r="R337" s="114">
        <v>1.8</v>
      </c>
      <c r="S337" s="53">
        <v>1560</v>
      </c>
      <c r="T337" s="53">
        <v>6.4298999999999999</v>
      </c>
      <c r="U337" s="53">
        <v>-73.128900000000002</v>
      </c>
      <c r="V337" s="136">
        <f t="shared" si="22"/>
        <v>1888.0453720508162</v>
      </c>
      <c r="W337" s="176">
        <v>540</v>
      </c>
      <c r="X337" s="176">
        <v>597</v>
      </c>
      <c r="Y337" s="176"/>
      <c r="Z337" s="176"/>
      <c r="AA337" s="176"/>
      <c r="AB337" s="177"/>
      <c r="AC337" s="178">
        <f>(3704/2.204)*R337</f>
        <v>3025.0453720508162</v>
      </c>
      <c r="AD337" s="133">
        <f>+AC337/R337</f>
        <v>1680.5807622504535</v>
      </c>
      <c r="AH337" s="96" t="s">
        <v>49</v>
      </c>
      <c r="AN337" s="59">
        <f>23142*R337</f>
        <v>41655.599999999999</v>
      </c>
      <c r="AO337" s="60">
        <f>3702.72+R337</f>
        <v>3704.52</v>
      </c>
    </row>
    <row r="338" spans="1:42" ht="18.75" x14ac:dyDescent="0.3">
      <c r="B338" t="s">
        <v>38</v>
      </c>
      <c r="C338" s="92" t="s">
        <v>72</v>
      </c>
      <c r="D338" s="158" t="s">
        <v>1126</v>
      </c>
      <c r="E338" s="128" t="s">
        <v>1127</v>
      </c>
      <c r="F338" s="128" t="s">
        <v>800</v>
      </c>
      <c r="G338" s="128" t="s">
        <v>303</v>
      </c>
      <c r="H338" s="128" t="s">
        <v>1128</v>
      </c>
      <c r="I338" s="112" t="s">
        <v>45</v>
      </c>
      <c r="J338" s="175">
        <v>5726286</v>
      </c>
      <c r="K338" s="113">
        <v>3157517795</v>
      </c>
      <c r="L338" s="112" t="s">
        <v>794</v>
      </c>
      <c r="M338" s="128" t="s">
        <v>119</v>
      </c>
      <c r="N338" s="112" t="s">
        <v>48</v>
      </c>
      <c r="O338" s="45">
        <v>0</v>
      </c>
      <c r="P338" s="45">
        <v>50</v>
      </c>
      <c r="Q338" s="112">
        <v>60.4</v>
      </c>
      <c r="R338" s="114">
        <v>35</v>
      </c>
      <c r="S338" s="53">
        <v>1540</v>
      </c>
      <c r="T338" s="53">
        <v>6.4832000000000001</v>
      </c>
      <c r="U338" s="53">
        <v>-74.185900000000004</v>
      </c>
      <c r="V338" s="136">
        <f t="shared" si="22"/>
        <v>61332</v>
      </c>
      <c r="W338" s="176">
        <v>579</v>
      </c>
      <c r="X338" s="176">
        <v>589</v>
      </c>
      <c r="Y338" s="176"/>
      <c r="Z338" s="176"/>
      <c r="AA338" s="176"/>
      <c r="AB338" s="177"/>
      <c r="AC338" s="183">
        <v>62500</v>
      </c>
      <c r="AD338" s="55"/>
      <c r="AE338" s="56">
        <v>180250</v>
      </c>
      <c r="AF338" s="45">
        <v>0</v>
      </c>
      <c r="AG338" s="45">
        <v>0</v>
      </c>
      <c r="AH338" s="112" t="s">
        <v>549</v>
      </c>
      <c r="AI338" s="45">
        <v>0</v>
      </c>
      <c r="AJ338" s="45">
        <v>0</v>
      </c>
      <c r="AK338" s="45" t="s">
        <v>553</v>
      </c>
      <c r="AL338" s="45">
        <v>0</v>
      </c>
      <c r="AM338" s="45">
        <v>0</v>
      </c>
    </row>
    <row r="339" spans="1:42" ht="18.75" x14ac:dyDescent="0.3">
      <c r="B339" t="s">
        <v>38</v>
      </c>
      <c r="C339" s="92" t="s">
        <v>72</v>
      </c>
      <c r="D339" s="158" t="s">
        <v>1248</v>
      </c>
      <c r="E339" s="158" t="s">
        <v>1249</v>
      </c>
      <c r="F339" s="158" t="s">
        <v>451</v>
      </c>
      <c r="G339" s="158" t="s">
        <v>1250</v>
      </c>
      <c r="H339" s="158" t="s">
        <v>249</v>
      </c>
      <c r="I339" s="96"/>
      <c r="J339" s="158">
        <v>5765472</v>
      </c>
      <c r="K339" s="111">
        <v>3105893390</v>
      </c>
      <c r="L339" s="111" t="s">
        <v>78</v>
      </c>
      <c r="M339" s="158" t="s">
        <v>119</v>
      </c>
      <c r="N339" s="117" t="s">
        <v>48</v>
      </c>
      <c r="Q339" s="111">
        <v>52</v>
      </c>
      <c r="R339" s="111">
        <v>25</v>
      </c>
      <c r="V339" s="136">
        <f t="shared" si="22"/>
        <v>40072</v>
      </c>
      <c r="W339" s="176">
        <v>586</v>
      </c>
      <c r="X339" s="176">
        <v>592</v>
      </c>
      <c r="Y339" s="176"/>
      <c r="Z339" s="176"/>
      <c r="AA339" s="176"/>
      <c r="AC339" s="157">
        <f>+R339*1650</f>
        <v>41250</v>
      </c>
      <c r="AH339" s="96" t="s">
        <v>985</v>
      </c>
    </row>
    <row r="340" spans="1:42" customFormat="1" ht="15" hidden="1" x14ac:dyDescent="0.25">
      <c r="A340" s="58"/>
      <c r="B340" s="58" t="s">
        <v>38</v>
      </c>
      <c r="C340" s="58" t="s">
        <v>80</v>
      </c>
      <c r="D340" s="27" t="s">
        <v>1293</v>
      </c>
      <c r="E340" s="58" t="s">
        <v>1294</v>
      </c>
      <c r="F340" s="58" t="s">
        <v>1295</v>
      </c>
      <c r="G340" s="25" t="s">
        <v>84</v>
      </c>
      <c r="H340" s="25"/>
      <c r="I340" s="58"/>
      <c r="J340" s="58">
        <v>5618129</v>
      </c>
      <c r="K340" s="58"/>
      <c r="L340" s="58" t="s">
        <v>127</v>
      </c>
      <c r="M340" s="58" t="s">
        <v>87</v>
      </c>
      <c r="N340" s="58" t="s">
        <v>48</v>
      </c>
      <c r="O340" s="58"/>
      <c r="P340" s="58"/>
      <c r="Q340" s="58">
        <v>27</v>
      </c>
      <c r="R340" s="58">
        <v>6</v>
      </c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>
        <v>5625</v>
      </c>
      <c r="AD340" s="58">
        <v>11250</v>
      </c>
      <c r="AE340" s="58"/>
      <c r="AF340" s="58"/>
      <c r="AG340" s="58"/>
      <c r="AH340" s="58" t="s">
        <v>1296</v>
      </c>
      <c r="AI340" s="58"/>
      <c r="AJ340" s="58"/>
      <c r="AK340" s="58"/>
      <c r="AL340" s="58"/>
      <c r="AM340" s="58"/>
      <c r="AN340" s="77">
        <f t="shared" ref="AN340:AN366" si="23">23142*R340</f>
        <v>138852</v>
      </c>
      <c r="AO340" s="78">
        <f t="shared" ref="AO340:AO366" si="24">3702.72+R340</f>
        <v>3708.72</v>
      </c>
    </row>
    <row r="341" spans="1:42" customFormat="1" ht="15" hidden="1" x14ac:dyDescent="0.25">
      <c r="A341" s="58"/>
      <c r="B341" s="58" t="s">
        <v>38</v>
      </c>
      <c r="C341" s="73" t="s">
        <v>39</v>
      </c>
      <c r="D341" s="27" t="s">
        <v>1293</v>
      </c>
      <c r="E341" s="73" t="s">
        <v>1297</v>
      </c>
      <c r="F341" s="73" t="s">
        <v>800</v>
      </c>
      <c r="G341" s="25" t="s">
        <v>77</v>
      </c>
      <c r="H341" s="25" t="s">
        <v>245</v>
      </c>
      <c r="I341" s="73" t="s">
        <v>45</v>
      </c>
      <c r="J341" s="26">
        <v>5690198</v>
      </c>
      <c r="K341" s="26">
        <v>3209512076</v>
      </c>
      <c r="L341" s="73" t="s">
        <v>46</v>
      </c>
      <c r="M341" s="73" t="s">
        <v>47</v>
      </c>
      <c r="N341" s="73" t="s">
        <v>48</v>
      </c>
      <c r="O341" s="73">
        <v>0</v>
      </c>
      <c r="P341" s="73">
        <v>4</v>
      </c>
      <c r="Q341" s="73">
        <v>3.51</v>
      </c>
      <c r="R341" s="76">
        <v>3.25</v>
      </c>
      <c r="S341" s="76">
        <v>1417</v>
      </c>
      <c r="T341" s="76">
        <v>64.434600000000003</v>
      </c>
      <c r="U341" s="76">
        <v>-73.054500000000004</v>
      </c>
      <c r="V341" s="76"/>
      <c r="W341" s="76"/>
      <c r="X341" s="76"/>
      <c r="Y341" s="76"/>
      <c r="Z341" s="76"/>
      <c r="AA341" s="76"/>
      <c r="AB341" s="76"/>
      <c r="AC341" s="76">
        <v>3750</v>
      </c>
      <c r="AD341" s="57">
        <f t="shared" ref="AD341:AD361" si="25">+AC341/R341</f>
        <v>1153.8461538461538</v>
      </c>
      <c r="AE341" s="58"/>
      <c r="AF341" s="58"/>
      <c r="AG341" s="58"/>
      <c r="AH341" s="58" t="s">
        <v>1296</v>
      </c>
      <c r="AI341" s="58"/>
      <c r="AJ341" s="58"/>
      <c r="AK341" s="58"/>
      <c r="AL341" s="58"/>
      <c r="AM341" s="58"/>
      <c r="AN341" s="77">
        <f t="shared" si="23"/>
        <v>75211.5</v>
      </c>
      <c r="AO341" s="78">
        <f t="shared" si="24"/>
        <v>3705.97</v>
      </c>
    </row>
    <row r="342" spans="1:42" customFormat="1" ht="15" hidden="1" x14ac:dyDescent="0.25">
      <c r="A342" s="58"/>
      <c r="B342" s="58" t="s">
        <v>38</v>
      </c>
      <c r="C342" s="73" t="s">
        <v>222</v>
      </c>
      <c r="D342" s="27" t="s">
        <v>1293</v>
      </c>
      <c r="E342" s="73" t="s">
        <v>1298</v>
      </c>
      <c r="F342" s="73" t="s">
        <v>1299</v>
      </c>
      <c r="G342" s="25" t="s">
        <v>1300</v>
      </c>
      <c r="H342" s="25"/>
      <c r="I342" s="73" t="s">
        <v>45</v>
      </c>
      <c r="J342" s="26">
        <v>5696070</v>
      </c>
      <c r="K342" s="26">
        <v>3153206742</v>
      </c>
      <c r="L342" s="73" t="s">
        <v>276</v>
      </c>
      <c r="M342" s="73" t="s">
        <v>305</v>
      </c>
      <c r="N342" s="73" t="s">
        <v>48</v>
      </c>
      <c r="O342" s="73">
        <v>0</v>
      </c>
      <c r="P342" s="73">
        <v>8</v>
      </c>
      <c r="Q342" s="73">
        <v>8.02</v>
      </c>
      <c r="R342" s="76">
        <v>5.5</v>
      </c>
      <c r="S342" s="76">
        <v>1480</v>
      </c>
      <c r="T342" s="76">
        <v>0</v>
      </c>
      <c r="U342" s="76">
        <v>0</v>
      </c>
      <c r="V342" s="76"/>
      <c r="W342" s="76"/>
      <c r="X342" s="76"/>
      <c r="Y342" s="76"/>
      <c r="Z342" s="76"/>
      <c r="AA342" s="76"/>
      <c r="AB342" s="76"/>
      <c r="AC342" s="76">
        <v>10000</v>
      </c>
      <c r="AD342" s="57">
        <f t="shared" si="25"/>
        <v>1818.1818181818182</v>
      </c>
      <c r="AE342" s="58"/>
      <c r="AF342" s="58"/>
      <c r="AG342" s="58"/>
      <c r="AH342" s="58" t="s">
        <v>1296</v>
      </c>
      <c r="AI342" s="58"/>
      <c r="AJ342" s="58"/>
      <c r="AK342" s="58"/>
      <c r="AL342" s="58"/>
      <c r="AM342" s="58"/>
      <c r="AN342" s="77">
        <f t="shared" si="23"/>
        <v>127281</v>
      </c>
      <c r="AO342" s="78">
        <f t="shared" si="24"/>
        <v>3708.22</v>
      </c>
    </row>
    <row r="343" spans="1:42" customFormat="1" ht="15" hidden="1" x14ac:dyDescent="0.25">
      <c r="A343" s="58"/>
      <c r="B343" s="58" t="s">
        <v>38</v>
      </c>
      <c r="C343" s="73" t="s">
        <v>58</v>
      </c>
      <c r="D343" s="27" t="s">
        <v>1293</v>
      </c>
      <c r="E343" s="73" t="s">
        <v>1301</v>
      </c>
      <c r="F343" s="79" t="s">
        <v>61</v>
      </c>
      <c r="G343" s="25" t="s">
        <v>1302</v>
      </c>
      <c r="H343" s="25" t="s">
        <v>117</v>
      </c>
      <c r="I343" s="73" t="s">
        <v>45</v>
      </c>
      <c r="J343" s="26">
        <v>5784330</v>
      </c>
      <c r="K343" s="26">
        <v>3174837057</v>
      </c>
      <c r="L343" s="73" t="s">
        <v>276</v>
      </c>
      <c r="M343" s="73" t="s">
        <v>65</v>
      </c>
      <c r="N343" s="73" t="s">
        <v>48</v>
      </c>
      <c r="O343" s="73">
        <v>0</v>
      </c>
      <c r="P343" s="73">
        <v>30</v>
      </c>
      <c r="Q343" s="73">
        <v>9.57</v>
      </c>
      <c r="R343" s="76">
        <v>9</v>
      </c>
      <c r="S343" s="76">
        <v>1475</v>
      </c>
      <c r="T343" s="76">
        <v>64.455200000000005</v>
      </c>
      <c r="U343" s="76">
        <v>-73.110299999999995</v>
      </c>
      <c r="V343" s="76"/>
      <c r="W343" s="76"/>
      <c r="X343" s="76"/>
      <c r="Y343" s="76"/>
      <c r="Z343" s="76"/>
      <c r="AA343" s="76"/>
      <c r="AB343" s="76"/>
      <c r="AC343" s="76">
        <v>22500</v>
      </c>
      <c r="AD343" s="57">
        <f t="shared" si="25"/>
        <v>2500</v>
      </c>
      <c r="AE343" s="58"/>
      <c r="AF343" s="58"/>
      <c r="AG343" s="58"/>
      <c r="AH343" s="58" t="s">
        <v>1296</v>
      </c>
      <c r="AI343" s="58"/>
      <c r="AJ343" s="58"/>
      <c r="AK343" s="58"/>
      <c r="AL343" s="58"/>
      <c r="AM343" s="58"/>
      <c r="AN343" s="77">
        <f t="shared" si="23"/>
        <v>208278</v>
      </c>
      <c r="AO343" s="78">
        <f t="shared" si="24"/>
        <v>3711.72</v>
      </c>
    </row>
    <row r="344" spans="1:42" customFormat="1" ht="15" hidden="1" x14ac:dyDescent="0.25">
      <c r="A344" s="58"/>
      <c r="B344" s="58" t="s">
        <v>38</v>
      </c>
      <c r="C344" s="73" t="s">
        <v>58</v>
      </c>
      <c r="D344" s="27" t="s">
        <v>1293</v>
      </c>
      <c r="E344" s="73" t="s">
        <v>1303</v>
      </c>
      <c r="F344" s="73" t="s">
        <v>1304</v>
      </c>
      <c r="G344" s="25" t="s">
        <v>205</v>
      </c>
      <c r="H344" s="25"/>
      <c r="I344" s="73" t="s">
        <v>45</v>
      </c>
      <c r="J344" s="26">
        <v>5784584</v>
      </c>
      <c r="K344" s="26">
        <v>3103349558</v>
      </c>
      <c r="L344" s="73" t="s">
        <v>981</v>
      </c>
      <c r="M344" s="73" t="s">
        <v>65</v>
      </c>
      <c r="N344" s="73" t="s">
        <v>48</v>
      </c>
      <c r="O344" s="73">
        <v>0</v>
      </c>
      <c r="P344" s="73">
        <v>14</v>
      </c>
      <c r="Q344" s="73">
        <v>18.52</v>
      </c>
      <c r="R344" s="76">
        <v>8</v>
      </c>
      <c r="S344" s="76">
        <v>0</v>
      </c>
      <c r="T344" s="76">
        <v>0</v>
      </c>
      <c r="U344" s="76">
        <v>0</v>
      </c>
      <c r="V344" s="76"/>
      <c r="W344" s="76"/>
      <c r="X344" s="76"/>
      <c r="Y344" s="76"/>
      <c r="Z344" s="76"/>
      <c r="AA344" s="76"/>
      <c r="AB344" s="76"/>
      <c r="AC344" s="76">
        <v>10000</v>
      </c>
      <c r="AD344" s="57">
        <f t="shared" si="25"/>
        <v>1250</v>
      </c>
      <c r="AE344" s="58"/>
      <c r="AF344" s="58"/>
      <c r="AG344" s="58"/>
      <c r="AH344" s="58" t="s">
        <v>1296</v>
      </c>
      <c r="AI344" s="58"/>
      <c r="AJ344" s="58"/>
      <c r="AK344" s="58"/>
      <c r="AL344" s="58"/>
      <c r="AM344" s="58"/>
      <c r="AN344" s="77">
        <f t="shared" si="23"/>
        <v>185136</v>
      </c>
      <c r="AO344" s="78">
        <f t="shared" si="24"/>
        <v>3710.72</v>
      </c>
    </row>
    <row r="345" spans="1:42" customFormat="1" ht="15" hidden="1" x14ac:dyDescent="0.25">
      <c r="A345" s="58"/>
      <c r="B345" s="58" t="s">
        <v>38</v>
      </c>
      <c r="C345" s="73" t="s">
        <v>375</v>
      </c>
      <c r="D345" s="27" t="s">
        <v>1293</v>
      </c>
      <c r="E345" s="73" t="s">
        <v>1305</v>
      </c>
      <c r="F345" s="79" t="s">
        <v>667</v>
      </c>
      <c r="G345" s="25" t="s">
        <v>1306</v>
      </c>
      <c r="H345" s="25" t="s">
        <v>382</v>
      </c>
      <c r="I345" s="73" t="s">
        <v>45</v>
      </c>
      <c r="J345" s="26">
        <v>13818345</v>
      </c>
      <c r="K345" s="26">
        <v>312581359</v>
      </c>
      <c r="L345" s="73" t="s">
        <v>228</v>
      </c>
      <c r="M345" s="73" t="s">
        <v>215</v>
      </c>
      <c r="N345" s="73" t="s">
        <v>48</v>
      </c>
      <c r="O345" s="73">
        <v>0</v>
      </c>
      <c r="P345" s="73">
        <v>30</v>
      </c>
      <c r="Q345" s="73">
        <v>50</v>
      </c>
      <c r="R345" s="76">
        <v>14</v>
      </c>
      <c r="S345" s="76">
        <v>1718</v>
      </c>
      <c r="T345" s="76">
        <v>6.6947999999999999</v>
      </c>
      <c r="U345" s="76">
        <v>-73.046499999999995</v>
      </c>
      <c r="V345" s="76"/>
      <c r="W345" s="76"/>
      <c r="X345" s="76"/>
      <c r="Y345" s="76"/>
      <c r="Z345" s="76"/>
      <c r="AA345" s="76"/>
      <c r="AB345" s="76"/>
      <c r="AC345" s="76">
        <v>2000</v>
      </c>
      <c r="AD345" s="57">
        <f t="shared" si="25"/>
        <v>142.85714285714286</v>
      </c>
      <c r="AE345" s="58"/>
      <c r="AF345" s="58"/>
      <c r="AG345" s="58"/>
      <c r="AH345" s="58" t="s">
        <v>1296</v>
      </c>
      <c r="AI345" s="58"/>
      <c r="AJ345" s="58"/>
      <c r="AK345" s="58"/>
      <c r="AL345" s="58"/>
      <c r="AM345" s="58"/>
      <c r="AN345" s="77">
        <f t="shared" si="23"/>
        <v>323988</v>
      </c>
      <c r="AO345" s="78">
        <f t="shared" si="24"/>
        <v>3716.72</v>
      </c>
    </row>
    <row r="346" spans="1:42" customFormat="1" ht="15" hidden="1" x14ac:dyDescent="0.25">
      <c r="A346" s="58"/>
      <c r="B346" s="58" t="s">
        <v>38</v>
      </c>
      <c r="C346" s="73" t="s">
        <v>207</v>
      </c>
      <c r="D346" s="27" t="s">
        <v>1293</v>
      </c>
      <c r="E346" s="73" t="s">
        <v>1217</v>
      </c>
      <c r="F346" s="73" t="s">
        <v>1307</v>
      </c>
      <c r="G346" s="25" t="s">
        <v>321</v>
      </c>
      <c r="H346" s="25" t="s">
        <v>1308</v>
      </c>
      <c r="I346" s="73" t="s">
        <v>45</v>
      </c>
      <c r="J346" s="26">
        <v>27977544</v>
      </c>
      <c r="K346" s="26">
        <v>3134888544</v>
      </c>
      <c r="L346" s="73" t="s">
        <v>221</v>
      </c>
      <c r="M346" s="73" t="s">
        <v>215</v>
      </c>
      <c r="N346" s="73" t="s">
        <v>48</v>
      </c>
      <c r="O346" s="73">
        <v>0</v>
      </c>
      <c r="P346" s="73">
        <v>8</v>
      </c>
      <c r="Q346" s="73">
        <v>6.51</v>
      </c>
      <c r="R346" s="76">
        <v>2</v>
      </c>
      <c r="S346" s="76">
        <v>1686</v>
      </c>
      <c r="T346" s="76">
        <v>6.6905000000000001</v>
      </c>
      <c r="U346" s="76">
        <v>-73.064300000000003</v>
      </c>
      <c r="V346" s="76"/>
      <c r="W346" s="76"/>
      <c r="X346" s="76"/>
      <c r="Y346" s="76"/>
      <c r="Z346" s="76"/>
      <c r="AA346" s="76"/>
      <c r="AB346" s="76"/>
      <c r="AC346" s="76">
        <v>1500</v>
      </c>
      <c r="AD346" s="57">
        <f t="shared" si="25"/>
        <v>750</v>
      </c>
      <c r="AE346" s="58"/>
      <c r="AF346" s="58"/>
      <c r="AG346" s="58"/>
      <c r="AH346" s="58" t="s">
        <v>1296</v>
      </c>
      <c r="AI346" s="58"/>
      <c r="AJ346" s="58"/>
      <c r="AK346" s="58"/>
      <c r="AL346" s="58"/>
      <c r="AM346" s="58"/>
      <c r="AN346" s="77">
        <f t="shared" si="23"/>
        <v>46284</v>
      </c>
      <c r="AO346" s="78">
        <f t="shared" si="24"/>
        <v>3704.72</v>
      </c>
    </row>
    <row r="347" spans="1:42" customFormat="1" ht="15" hidden="1" x14ac:dyDescent="0.25">
      <c r="A347" s="58"/>
      <c r="B347" s="58" t="s">
        <v>38</v>
      </c>
      <c r="C347" s="73" t="s">
        <v>39</v>
      </c>
      <c r="D347" s="27" t="s">
        <v>1293</v>
      </c>
      <c r="E347" s="73" t="s">
        <v>1309</v>
      </c>
      <c r="F347" s="73" t="s">
        <v>1310</v>
      </c>
      <c r="G347" s="25" t="s">
        <v>533</v>
      </c>
      <c r="H347" s="25" t="s">
        <v>1311</v>
      </c>
      <c r="I347" s="73" t="s">
        <v>195</v>
      </c>
      <c r="J347" s="26">
        <v>28252250</v>
      </c>
      <c r="K347" s="26">
        <v>3188724916</v>
      </c>
      <c r="L347" s="73" t="s">
        <v>281</v>
      </c>
      <c r="M347" s="73" t="s">
        <v>47</v>
      </c>
      <c r="N347" s="73" t="s">
        <v>48</v>
      </c>
      <c r="O347" s="73">
        <v>0</v>
      </c>
      <c r="P347" s="73">
        <v>5</v>
      </c>
      <c r="Q347" s="73">
        <v>3.01</v>
      </c>
      <c r="R347" s="76">
        <v>1.5</v>
      </c>
      <c r="S347" s="76">
        <v>0</v>
      </c>
      <c r="T347" s="76">
        <v>0</v>
      </c>
      <c r="U347" s="76">
        <v>0</v>
      </c>
      <c r="V347" s="76"/>
      <c r="W347" s="76"/>
      <c r="X347" s="76"/>
      <c r="Y347" s="76"/>
      <c r="Z347" s="76"/>
      <c r="AA347" s="76"/>
      <c r="AB347" s="76"/>
      <c r="AC347" s="76">
        <v>2500</v>
      </c>
      <c r="AD347" s="57">
        <f t="shared" si="25"/>
        <v>1666.6666666666667</v>
      </c>
      <c r="AE347" s="58"/>
      <c r="AF347" s="58"/>
      <c r="AG347" s="58"/>
      <c r="AH347" s="58" t="s">
        <v>1296</v>
      </c>
      <c r="AI347" s="58"/>
      <c r="AJ347" s="58"/>
      <c r="AK347" s="58"/>
      <c r="AL347" s="58"/>
      <c r="AM347" s="58"/>
      <c r="AN347" s="77">
        <f t="shared" si="23"/>
        <v>34713</v>
      </c>
      <c r="AO347" s="78">
        <f t="shared" si="24"/>
        <v>3704.22</v>
      </c>
    </row>
    <row r="348" spans="1:42" customFormat="1" ht="15" hidden="1" x14ac:dyDescent="0.25">
      <c r="A348" s="58"/>
      <c r="B348" s="58" t="s">
        <v>38</v>
      </c>
      <c r="C348" s="73" t="s">
        <v>189</v>
      </c>
      <c r="D348" s="27" t="s">
        <v>1293</v>
      </c>
      <c r="E348" s="73" t="s">
        <v>191</v>
      </c>
      <c r="F348" s="79" t="s">
        <v>1312</v>
      </c>
      <c r="G348" s="25" t="s">
        <v>533</v>
      </c>
      <c r="H348" s="25" t="s">
        <v>666</v>
      </c>
      <c r="I348" s="73" t="s">
        <v>45</v>
      </c>
      <c r="J348" s="26">
        <v>28252264</v>
      </c>
      <c r="K348" s="26">
        <v>3186201743</v>
      </c>
      <c r="L348" s="73" t="s">
        <v>406</v>
      </c>
      <c r="M348" s="73" t="s">
        <v>47</v>
      </c>
      <c r="N348" s="73" t="s">
        <v>48</v>
      </c>
      <c r="O348" s="73">
        <v>0</v>
      </c>
      <c r="P348" s="73">
        <v>6</v>
      </c>
      <c r="Q348" s="73">
        <v>22.02</v>
      </c>
      <c r="R348" s="76">
        <v>16</v>
      </c>
      <c r="S348" s="76">
        <v>1766</v>
      </c>
      <c r="T348" s="76">
        <v>6.4827000000000004</v>
      </c>
      <c r="U348" s="76">
        <v>-73.031599999999997</v>
      </c>
      <c r="V348" s="76"/>
      <c r="W348" s="76"/>
      <c r="X348" s="76"/>
      <c r="Y348" s="76"/>
      <c r="Z348" s="76"/>
      <c r="AA348" s="76"/>
      <c r="AB348" s="76"/>
      <c r="AC348" s="76">
        <v>25000</v>
      </c>
      <c r="AD348" s="57">
        <f t="shared" si="25"/>
        <v>1562.5</v>
      </c>
      <c r="AE348" s="58"/>
      <c r="AF348" s="58"/>
      <c r="AG348" s="58"/>
      <c r="AH348" s="58" t="s">
        <v>1296</v>
      </c>
      <c r="AI348" s="58"/>
      <c r="AJ348" s="58"/>
      <c r="AK348" s="58"/>
      <c r="AL348" s="58"/>
      <c r="AM348" s="58"/>
      <c r="AN348" s="77">
        <f t="shared" si="23"/>
        <v>370272</v>
      </c>
      <c r="AO348" s="78">
        <f t="shared" si="24"/>
        <v>3718.72</v>
      </c>
    </row>
    <row r="349" spans="1:42" customFormat="1" ht="15" hidden="1" x14ac:dyDescent="0.25">
      <c r="A349" s="58"/>
      <c r="B349" s="58" t="s">
        <v>38</v>
      </c>
      <c r="C349" s="73" t="s">
        <v>72</v>
      </c>
      <c r="D349" s="27" t="s">
        <v>1293</v>
      </c>
      <c r="E349" s="73" t="s">
        <v>74</v>
      </c>
      <c r="F349" s="79" t="s">
        <v>1313</v>
      </c>
      <c r="G349" s="25" t="s">
        <v>1060</v>
      </c>
      <c r="H349" s="25"/>
      <c r="I349" s="73" t="s">
        <v>195</v>
      </c>
      <c r="J349" s="26">
        <v>28284715</v>
      </c>
      <c r="K349" s="26">
        <v>3114412921</v>
      </c>
      <c r="L349" s="73" t="s">
        <v>78</v>
      </c>
      <c r="M349" s="73" t="s">
        <v>119</v>
      </c>
      <c r="N349" s="73" t="s">
        <v>48</v>
      </c>
      <c r="O349" s="73">
        <v>0</v>
      </c>
      <c r="P349" s="73">
        <v>8</v>
      </c>
      <c r="Q349" s="73">
        <v>8.3000000000000007</v>
      </c>
      <c r="R349" s="76">
        <v>6.4</v>
      </c>
      <c r="S349" s="76">
        <v>1540</v>
      </c>
      <c r="T349" s="76">
        <v>6.4226000000000001</v>
      </c>
      <c r="U349" s="76">
        <v>-73.1785</v>
      </c>
      <c r="V349" s="76"/>
      <c r="W349" s="76"/>
      <c r="X349" s="76"/>
      <c r="Y349" s="76"/>
      <c r="Z349" s="76"/>
      <c r="AA349" s="76"/>
      <c r="AB349" s="76"/>
      <c r="AC349" s="76">
        <v>10000</v>
      </c>
      <c r="AD349" s="57">
        <f t="shared" si="25"/>
        <v>1562.5</v>
      </c>
      <c r="AE349" s="58"/>
      <c r="AF349" s="58"/>
      <c r="AG349" s="58"/>
      <c r="AH349" s="58" t="s">
        <v>1296</v>
      </c>
      <c r="AI349" s="58"/>
      <c r="AJ349" s="58"/>
      <c r="AK349" s="58"/>
      <c r="AL349" s="58"/>
      <c r="AM349" s="58"/>
      <c r="AN349" s="77">
        <f t="shared" si="23"/>
        <v>148108.80000000002</v>
      </c>
      <c r="AO349" s="78">
        <f t="shared" si="24"/>
        <v>3709.12</v>
      </c>
      <c r="AP349" t="s">
        <v>120</v>
      </c>
    </row>
    <row r="350" spans="1:42" customFormat="1" ht="15" hidden="1" x14ac:dyDescent="0.25">
      <c r="A350" s="58"/>
      <c r="B350" s="58" t="s">
        <v>38</v>
      </c>
      <c r="C350" s="73" t="s">
        <v>222</v>
      </c>
      <c r="D350" s="27" t="s">
        <v>1293</v>
      </c>
      <c r="E350" s="73" t="s">
        <v>486</v>
      </c>
      <c r="F350" s="73" t="s">
        <v>1314</v>
      </c>
      <c r="G350" s="25" t="s">
        <v>1005</v>
      </c>
      <c r="H350" s="25"/>
      <c r="I350" s="73" t="s">
        <v>195</v>
      </c>
      <c r="J350" s="26">
        <v>28284904</v>
      </c>
      <c r="K350" s="26">
        <v>3134777287</v>
      </c>
      <c r="L350" s="73" t="s">
        <v>1315</v>
      </c>
      <c r="M350" s="73" t="s">
        <v>87</v>
      </c>
      <c r="N350" s="73" t="s">
        <v>48</v>
      </c>
      <c r="O350" s="73">
        <v>0</v>
      </c>
      <c r="P350" s="73">
        <v>8</v>
      </c>
      <c r="Q350" s="73">
        <v>6.02</v>
      </c>
      <c r="R350" s="76">
        <v>6</v>
      </c>
      <c r="S350" s="76">
        <v>1700</v>
      </c>
      <c r="T350" s="76">
        <v>6.4028</v>
      </c>
      <c r="U350" s="76">
        <v>-73.224699999999999</v>
      </c>
      <c r="V350" s="76"/>
      <c r="W350" s="76"/>
      <c r="X350" s="76"/>
      <c r="Y350" s="76"/>
      <c r="Z350" s="76"/>
      <c r="AA350" s="76"/>
      <c r="AB350" s="76"/>
      <c r="AC350" s="76">
        <v>18000</v>
      </c>
      <c r="AD350" s="57">
        <f t="shared" si="25"/>
        <v>3000</v>
      </c>
      <c r="AE350" s="58"/>
      <c r="AF350" s="58"/>
      <c r="AG350" s="58"/>
      <c r="AH350" s="58" t="s">
        <v>1296</v>
      </c>
      <c r="AI350" s="58"/>
      <c r="AJ350" s="58"/>
      <c r="AK350" s="58"/>
      <c r="AL350" s="58"/>
      <c r="AM350" s="58"/>
      <c r="AN350" s="77">
        <f t="shared" si="23"/>
        <v>138852</v>
      </c>
      <c r="AO350" s="78">
        <f t="shared" si="24"/>
        <v>3708.72</v>
      </c>
    </row>
    <row r="351" spans="1:42" customFormat="1" ht="15" hidden="1" x14ac:dyDescent="0.25">
      <c r="A351" s="58"/>
      <c r="B351" s="58" t="s">
        <v>38</v>
      </c>
      <c r="C351" s="73" t="s">
        <v>39</v>
      </c>
      <c r="D351" s="27" t="s">
        <v>1293</v>
      </c>
      <c r="E351" s="73" t="s">
        <v>203</v>
      </c>
      <c r="F351" s="79" t="s">
        <v>1316</v>
      </c>
      <c r="G351" s="25" t="s">
        <v>236</v>
      </c>
      <c r="H351" s="25" t="s">
        <v>1317</v>
      </c>
      <c r="I351" s="73" t="s">
        <v>45</v>
      </c>
      <c r="J351" s="26">
        <v>28468592</v>
      </c>
      <c r="K351" s="26">
        <v>3202896907</v>
      </c>
      <c r="L351" s="73" t="s">
        <v>46</v>
      </c>
      <c r="M351" s="73" t="s">
        <v>47</v>
      </c>
      <c r="N351" s="73" t="s">
        <v>48</v>
      </c>
      <c r="O351" s="73">
        <v>0</v>
      </c>
      <c r="P351" s="73">
        <v>6</v>
      </c>
      <c r="Q351" s="73">
        <v>16.97</v>
      </c>
      <c r="R351" s="76">
        <v>4</v>
      </c>
      <c r="S351" s="76">
        <v>1655</v>
      </c>
      <c r="T351" s="76">
        <v>6.4222999999999999</v>
      </c>
      <c r="U351" s="76">
        <v>-73.069299999999998</v>
      </c>
      <c r="V351" s="76"/>
      <c r="W351" s="76"/>
      <c r="X351" s="76"/>
      <c r="Y351" s="76"/>
      <c r="Z351" s="76"/>
      <c r="AA351" s="76"/>
      <c r="AB351" s="76"/>
      <c r="AC351" s="76">
        <v>9375</v>
      </c>
      <c r="AD351" s="57">
        <f t="shared" si="25"/>
        <v>2343.75</v>
      </c>
      <c r="AE351" s="58"/>
      <c r="AF351" s="58"/>
      <c r="AG351" s="58"/>
      <c r="AH351" s="58" t="s">
        <v>1296</v>
      </c>
      <c r="AI351" s="58"/>
      <c r="AJ351" s="58"/>
      <c r="AK351" s="58"/>
      <c r="AL351" s="58"/>
      <c r="AM351" s="58"/>
      <c r="AN351" s="77">
        <f t="shared" si="23"/>
        <v>92568</v>
      </c>
      <c r="AO351" s="78">
        <f t="shared" si="24"/>
        <v>3706.72</v>
      </c>
    </row>
    <row r="352" spans="1:42" customFormat="1" ht="15" hidden="1" x14ac:dyDescent="0.25">
      <c r="A352" s="58"/>
      <c r="B352" s="58" t="s">
        <v>38</v>
      </c>
      <c r="C352" s="73" t="s">
        <v>58</v>
      </c>
      <c r="D352" s="27" t="s">
        <v>1293</v>
      </c>
      <c r="E352" s="73" t="s">
        <v>420</v>
      </c>
      <c r="F352" s="79" t="s">
        <v>1318</v>
      </c>
      <c r="G352" s="25" t="s">
        <v>240</v>
      </c>
      <c r="H352" s="25" t="s">
        <v>294</v>
      </c>
      <c r="I352" s="73" t="s">
        <v>195</v>
      </c>
      <c r="J352" s="26">
        <v>28468886</v>
      </c>
      <c r="K352" s="26">
        <v>3138054999</v>
      </c>
      <c r="L352" s="73" t="s">
        <v>276</v>
      </c>
      <c r="M352" s="73" t="s">
        <v>65</v>
      </c>
      <c r="N352" s="73" t="s">
        <v>48</v>
      </c>
      <c r="O352" s="73">
        <v>0</v>
      </c>
      <c r="P352" s="73">
        <v>4</v>
      </c>
      <c r="Q352" s="73">
        <v>7</v>
      </c>
      <c r="R352" s="76">
        <v>1.5</v>
      </c>
      <c r="S352" s="76">
        <v>1783</v>
      </c>
      <c r="T352" s="76">
        <v>6.4375</v>
      </c>
      <c r="U352" s="76">
        <v>-73.100899999999996</v>
      </c>
      <c r="V352" s="76"/>
      <c r="W352" s="76"/>
      <c r="X352" s="76"/>
      <c r="Y352" s="76"/>
      <c r="Z352" s="76"/>
      <c r="AA352" s="76"/>
      <c r="AB352" s="76"/>
      <c r="AC352" s="76">
        <v>1250</v>
      </c>
      <c r="AD352" s="57">
        <f t="shared" si="25"/>
        <v>833.33333333333337</v>
      </c>
      <c r="AE352" s="58"/>
      <c r="AF352" s="58"/>
      <c r="AG352" s="58"/>
      <c r="AH352" s="58" t="s">
        <v>1296</v>
      </c>
      <c r="AI352" s="58"/>
      <c r="AJ352" s="58"/>
      <c r="AK352" s="58"/>
      <c r="AL352" s="58"/>
      <c r="AM352" s="58"/>
      <c r="AN352" s="77">
        <f t="shared" si="23"/>
        <v>34713</v>
      </c>
      <c r="AO352" s="78">
        <f t="shared" si="24"/>
        <v>3704.22</v>
      </c>
    </row>
    <row r="353" spans="1:41" customFormat="1" ht="15" hidden="1" x14ac:dyDescent="0.25">
      <c r="A353" s="58"/>
      <c r="B353" s="58" t="s">
        <v>38</v>
      </c>
      <c r="C353" s="73" t="s">
        <v>222</v>
      </c>
      <c r="D353" s="27" t="s">
        <v>1293</v>
      </c>
      <c r="E353" s="73" t="s">
        <v>1319</v>
      </c>
      <c r="F353" s="73" t="s">
        <v>1320</v>
      </c>
      <c r="G353" s="25" t="s">
        <v>63</v>
      </c>
      <c r="H353" s="25"/>
      <c r="I353" s="73" t="s">
        <v>195</v>
      </c>
      <c r="J353" s="26">
        <v>28469134</v>
      </c>
      <c r="K353" s="26">
        <v>3176858498</v>
      </c>
      <c r="L353" s="73" t="s">
        <v>64</v>
      </c>
      <c r="M353" s="73" t="s">
        <v>305</v>
      </c>
      <c r="N353" s="73" t="s">
        <v>48</v>
      </c>
      <c r="O353" s="73">
        <v>0</v>
      </c>
      <c r="P353" s="73">
        <v>10</v>
      </c>
      <c r="Q353" s="73">
        <v>12.030000000000001</v>
      </c>
      <c r="R353" s="76">
        <v>5.5</v>
      </c>
      <c r="S353" s="76">
        <v>1640</v>
      </c>
      <c r="T353" s="76">
        <v>0</v>
      </c>
      <c r="U353" s="76">
        <v>0</v>
      </c>
      <c r="V353" s="76"/>
      <c r="W353" s="76"/>
      <c r="X353" s="76"/>
      <c r="Y353" s="76"/>
      <c r="Z353" s="76"/>
      <c r="AA353" s="76"/>
      <c r="AB353" s="76"/>
      <c r="AC353" s="76">
        <v>8000</v>
      </c>
      <c r="AD353" s="57">
        <f t="shared" si="25"/>
        <v>1454.5454545454545</v>
      </c>
      <c r="AE353" s="58"/>
      <c r="AF353" s="58"/>
      <c r="AG353" s="58"/>
      <c r="AH353" s="58" t="s">
        <v>1296</v>
      </c>
      <c r="AI353" s="58"/>
      <c r="AJ353" s="58"/>
      <c r="AK353" s="58"/>
      <c r="AL353" s="58"/>
      <c r="AM353" s="58"/>
      <c r="AN353" s="77">
        <f t="shared" si="23"/>
        <v>127281</v>
      </c>
      <c r="AO353" s="78">
        <f t="shared" si="24"/>
        <v>3708.22</v>
      </c>
    </row>
    <row r="354" spans="1:41" customFormat="1" ht="15" hidden="1" x14ac:dyDescent="0.25">
      <c r="A354" s="58"/>
      <c r="B354" s="58" t="s">
        <v>38</v>
      </c>
      <c r="C354" s="73" t="s">
        <v>198</v>
      </c>
      <c r="D354" s="27" t="s">
        <v>1293</v>
      </c>
      <c r="E354" s="73" t="s">
        <v>1321</v>
      </c>
      <c r="F354" s="73" t="s">
        <v>1322</v>
      </c>
      <c r="G354" s="25" t="s">
        <v>1137</v>
      </c>
      <c r="H354" s="25" t="s">
        <v>1323</v>
      </c>
      <c r="I354" s="73" t="s">
        <v>195</v>
      </c>
      <c r="J354" s="26">
        <v>37707164</v>
      </c>
      <c r="K354" s="26">
        <v>3168920429</v>
      </c>
      <c r="L354" s="73" t="s">
        <v>1281</v>
      </c>
      <c r="M354" s="73" t="s">
        <v>119</v>
      </c>
      <c r="N354" s="73" t="s">
        <v>48</v>
      </c>
      <c r="O354" s="73">
        <v>0</v>
      </c>
      <c r="P354" s="73">
        <v>9</v>
      </c>
      <c r="Q354" s="73">
        <v>5.52</v>
      </c>
      <c r="R354" s="76">
        <v>5</v>
      </c>
      <c r="S354" s="76">
        <v>1554</v>
      </c>
      <c r="T354" s="76">
        <v>6.3532999999999999</v>
      </c>
      <c r="U354" s="76">
        <v>-73.168499999999995</v>
      </c>
      <c r="V354" s="76"/>
      <c r="W354" s="76"/>
      <c r="X354" s="76"/>
      <c r="Y354" s="76"/>
      <c r="Z354" s="76"/>
      <c r="AA354" s="76"/>
      <c r="AB354" s="76"/>
      <c r="AC354" s="76">
        <v>3125</v>
      </c>
      <c r="AD354" s="57">
        <f t="shared" si="25"/>
        <v>625</v>
      </c>
      <c r="AE354" s="58"/>
      <c r="AF354" s="58"/>
      <c r="AG354" s="58"/>
      <c r="AH354" s="58" t="s">
        <v>1296</v>
      </c>
      <c r="AI354" s="58"/>
      <c r="AJ354" s="58"/>
      <c r="AK354" s="58"/>
      <c r="AL354" s="58"/>
      <c r="AM354" s="58"/>
      <c r="AN354" s="77">
        <f t="shared" si="23"/>
        <v>115710</v>
      </c>
      <c r="AO354" s="78">
        <f t="shared" si="24"/>
        <v>3707.72</v>
      </c>
    </row>
    <row r="355" spans="1:41" customFormat="1" ht="15" hidden="1" x14ac:dyDescent="0.25">
      <c r="A355" s="58"/>
      <c r="B355" s="58" t="s">
        <v>38</v>
      </c>
      <c r="C355" s="73" t="s">
        <v>58</v>
      </c>
      <c r="D355" s="27" t="s">
        <v>1293</v>
      </c>
      <c r="E355" s="73" t="s">
        <v>1324</v>
      </c>
      <c r="F355" s="73" t="s">
        <v>1325</v>
      </c>
      <c r="G355" s="25" t="s">
        <v>533</v>
      </c>
      <c r="H355" s="25" t="s">
        <v>236</v>
      </c>
      <c r="I355" s="73" t="s">
        <v>45</v>
      </c>
      <c r="J355" s="26">
        <v>61073769</v>
      </c>
      <c r="K355" s="26">
        <v>3115362100</v>
      </c>
      <c r="L355" s="73" t="s">
        <v>420</v>
      </c>
      <c r="M355" s="73" t="s">
        <v>65</v>
      </c>
      <c r="N355" s="73" t="s">
        <v>48</v>
      </c>
      <c r="O355" s="73">
        <v>0</v>
      </c>
      <c r="P355" s="73">
        <v>20</v>
      </c>
      <c r="Q355" s="73">
        <v>4.26</v>
      </c>
      <c r="R355" s="76">
        <v>4.25</v>
      </c>
      <c r="S355" s="76">
        <v>1648</v>
      </c>
      <c r="T355" s="76">
        <v>6.4028</v>
      </c>
      <c r="U355" s="76">
        <v>-73.089600000000004</v>
      </c>
      <c r="V355" s="76"/>
      <c r="W355" s="76"/>
      <c r="X355" s="76"/>
      <c r="Y355" s="76"/>
      <c r="Z355" s="76"/>
      <c r="AA355" s="76"/>
      <c r="AB355" s="76"/>
      <c r="AC355" s="76">
        <v>2800</v>
      </c>
      <c r="AD355" s="57">
        <f t="shared" si="25"/>
        <v>658.82352941176475</v>
      </c>
      <c r="AE355" s="58"/>
      <c r="AF355" s="58"/>
      <c r="AG355" s="58"/>
      <c r="AH355" s="58" t="s">
        <v>1296</v>
      </c>
      <c r="AI355" s="58"/>
      <c r="AJ355" s="58"/>
      <c r="AK355" s="58"/>
      <c r="AL355" s="58"/>
      <c r="AM355" s="58"/>
      <c r="AN355" s="77">
        <f t="shared" si="23"/>
        <v>98353.5</v>
      </c>
      <c r="AO355" s="78">
        <f t="shared" si="24"/>
        <v>3706.97</v>
      </c>
    </row>
    <row r="356" spans="1:41" customFormat="1" ht="15" hidden="1" x14ac:dyDescent="0.25">
      <c r="A356" s="58"/>
      <c r="B356" s="58" t="s">
        <v>38</v>
      </c>
      <c r="C356" s="73" t="s">
        <v>375</v>
      </c>
      <c r="D356" s="27" t="s">
        <v>1293</v>
      </c>
      <c r="E356" s="73" t="s">
        <v>1326</v>
      </c>
      <c r="F356" s="79" t="s">
        <v>1327</v>
      </c>
      <c r="G356" s="25" t="s">
        <v>963</v>
      </c>
      <c r="H356" s="25" t="s">
        <v>265</v>
      </c>
      <c r="I356" s="73" t="s">
        <v>45</v>
      </c>
      <c r="J356" s="26">
        <v>79672595</v>
      </c>
      <c r="K356" s="26">
        <v>3142509127</v>
      </c>
      <c r="L356" s="73" t="s">
        <v>354</v>
      </c>
      <c r="M356" s="73" t="s">
        <v>355</v>
      </c>
      <c r="N356" s="73" t="s">
        <v>48</v>
      </c>
      <c r="O356" s="73">
        <v>0</v>
      </c>
      <c r="P356" s="73">
        <v>10</v>
      </c>
      <c r="Q356" s="73">
        <v>4.01</v>
      </c>
      <c r="R356" s="76">
        <v>4</v>
      </c>
      <c r="S356" s="76">
        <v>1750</v>
      </c>
      <c r="T356" s="76">
        <v>6.7004999999999999</v>
      </c>
      <c r="U356" s="76">
        <v>-73.142600000000002</v>
      </c>
      <c r="V356" s="76"/>
      <c r="W356" s="76"/>
      <c r="X356" s="76"/>
      <c r="Y356" s="76"/>
      <c r="Z356" s="76"/>
      <c r="AA356" s="76"/>
      <c r="AB356" s="76"/>
      <c r="AC356" s="76">
        <v>6250</v>
      </c>
      <c r="AD356" s="57">
        <f t="shared" si="25"/>
        <v>1562.5</v>
      </c>
      <c r="AE356" s="58"/>
      <c r="AF356" s="58"/>
      <c r="AG356" s="58"/>
      <c r="AH356" s="58" t="s">
        <v>1296</v>
      </c>
      <c r="AI356" s="58"/>
      <c r="AJ356" s="58"/>
      <c r="AK356" s="58"/>
      <c r="AL356" s="58"/>
      <c r="AM356" s="58"/>
      <c r="AN356" s="77">
        <f t="shared" si="23"/>
        <v>92568</v>
      </c>
      <c r="AO356" s="78">
        <f t="shared" si="24"/>
        <v>3706.72</v>
      </c>
    </row>
    <row r="357" spans="1:41" customFormat="1" ht="15" hidden="1" x14ac:dyDescent="0.25">
      <c r="A357" s="58"/>
      <c r="B357" s="58" t="s">
        <v>38</v>
      </c>
      <c r="C357" s="73" t="s">
        <v>198</v>
      </c>
      <c r="D357" s="27" t="s">
        <v>1293</v>
      </c>
      <c r="E357" s="73" t="s">
        <v>1279</v>
      </c>
      <c r="F357" s="79" t="s">
        <v>1328</v>
      </c>
      <c r="G357" s="25" t="s">
        <v>348</v>
      </c>
      <c r="H357" s="25" t="s">
        <v>290</v>
      </c>
      <c r="I357" s="73" t="s">
        <v>45</v>
      </c>
      <c r="J357" s="26">
        <v>91071323</v>
      </c>
      <c r="K357" s="26">
        <v>3103230699</v>
      </c>
      <c r="L357" s="73" t="s">
        <v>456</v>
      </c>
      <c r="M357" s="73" t="s">
        <v>251</v>
      </c>
      <c r="N357" s="73" t="s">
        <v>48</v>
      </c>
      <c r="O357" s="73">
        <v>0</v>
      </c>
      <c r="P357" s="73">
        <v>12</v>
      </c>
      <c r="Q357" s="73">
        <v>10</v>
      </c>
      <c r="R357" s="76">
        <v>6</v>
      </c>
      <c r="S357" s="76">
        <v>1636</v>
      </c>
      <c r="T357" s="76">
        <v>6.5236999999999998</v>
      </c>
      <c r="U357" s="76">
        <v>-73.052499999999995</v>
      </c>
      <c r="V357" s="76"/>
      <c r="W357" s="76"/>
      <c r="X357" s="76"/>
      <c r="Y357" s="76"/>
      <c r="Z357" s="76"/>
      <c r="AA357" s="76"/>
      <c r="AB357" s="76"/>
      <c r="AC357" s="76">
        <v>7500</v>
      </c>
      <c r="AD357" s="57">
        <f t="shared" si="25"/>
        <v>1250</v>
      </c>
      <c r="AE357" s="58"/>
      <c r="AF357" s="58"/>
      <c r="AG357" s="58"/>
      <c r="AH357" s="58" t="s">
        <v>1296</v>
      </c>
      <c r="AI357" s="58"/>
      <c r="AJ357" s="58"/>
      <c r="AK357" s="58"/>
      <c r="AL357" s="58"/>
      <c r="AM357" s="58"/>
      <c r="AN357" s="77">
        <f t="shared" si="23"/>
        <v>138852</v>
      </c>
      <c r="AO357" s="78">
        <f t="shared" si="24"/>
        <v>3708.72</v>
      </c>
    </row>
    <row r="358" spans="1:41" customFormat="1" ht="15" hidden="1" x14ac:dyDescent="0.25">
      <c r="A358" s="58"/>
      <c r="B358" s="58" t="s">
        <v>38</v>
      </c>
      <c r="C358" s="73" t="s">
        <v>58</v>
      </c>
      <c r="D358" s="27" t="s">
        <v>1293</v>
      </c>
      <c r="E358" s="73" t="s">
        <v>276</v>
      </c>
      <c r="F358" s="79" t="s">
        <v>1329</v>
      </c>
      <c r="G358" s="25" t="s">
        <v>236</v>
      </c>
      <c r="H358" s="25" t="s">
        <v>1300</v>
      </c>
      <c r="I358" s="73" t="s">
        <v>45</v>
      </c>
      <c r="J358" s="26">
        <v>91073651</v>
      </c>
      <c r="K358" s="26">
        <v>3157909694</v>
      </c>
      <c r="L358" s="73" t="s">
        <v>241</v>
      </c>
      <c r="M358" s="73" t="s">
        <v>47</v>
      </c>
      <c r="N358" s="73" t="s">
        <v>48</v>
      </c>
      <c r="O358" s="73">
        <v>0</v>
      </c>
      <c r="P358" s="73">
        <v>5</v>
      </c>
      <c r="Q358" s="73">
        <v>14.02</v>
      </c>
      <c r="R358" s="76">
        <v>2.5</v>
      </c>
      <c r="S358" s="76">
        <v>1736</v>
      </c>
      <c r="T358" s="76">
        <v>6.3916000000000004</v>
      </c>
      <c r="U358" s="76">
        <v>-73.082999999999998</v>
      </c>
      <c r="V358" s="76"/>
      <c r="W358" s="76"/>
      <c r="X358" s="76"/>
      <c r="Y358" s="76"/>
      <c r="Z358" s="76"/>
      <c r="AA358" s="76"/>
      <c r="AB358" s="76"/>
      <c r="AC358" s="76">
        <v>2250</v>
      </c>
      <c r="AD358" s="57">
        <f t="shared" si="25"/>
        <v>900</v>
      </c>
      <c r="AE358" s="58"/>
      <c r="AF358" s="58"/>
      <c r="AG358" s="58"/>
      <c r="AH358" s="58" t="s">
        <v>1296</v>
      </c>
      <c r="AI358" s="58"/>
      <c r="AJ358" s="58"/>
      <c r="AK358" s="58"/>
      <c r="AL358" s="58"/>
      <c r="AM358" s="58"/>
      <c r="AN358" s="77">
        <f t="shared" si="23"/>
        <v>57855</v>
      </c>
      <c r="AO358" s="78">
        <f t="shared" si="24"/>
        <v>3705.22</v>
      </c>
    </row>
    <row r="359" spans="1:41" customFormat="1" ht="15" hidden="1" x14ac:dyDescent="0.25">
      <c r="A359" s="58"/>
      <c r="B359" s="58" t="s">
        <v>38</v>
      </c>
      <c r="C359" s="73" t="s">
        <v>198</v>
      </c>
      <c r="D359" s="27" t="s">
        <v>1293</v>
      </c>
      <c r="E359" s="73" t="s">
        <v>1330</v>
      </c>
      <c r="F359" s="73" t="s">
        <v>580</v>
      </c>
      <c r="G359" s="25" t="s">
        <v>512</v>
      </c>
      <c r="H359" s="25" t="s">
        <v>205</v>
      </c>
      <c r="I359" s="73" t="s">
        <v>45</v>
      </c>
      <c r="J359" s="26">
        <v>91074698</v>
      </c>
      <c r="K359" s="26">
        <v>3172482005</v>
      </c>
      <c r="L359" s="73" t="s">
        <v>1331</v>
      </c>
      <c r="M359" s="73" t="s">
        <v>251</v>
      </c>
      <c r="N359" s="73" t="s">
        <v>48</v>
      </c>
      <c r="O359" s="73">
        <v>0</v>
      </c>
      <c r="P359" s="73">
        <v>8</v>
      </c>
      <c r="Q359" s="73">
        <v>11.02</v>
      </c>
      <c r="R359" s="76">
        <v>8</v>
      </c>
      <c r="S359" s="76">
        <v>1503</v>
      </c>
      <c r="T359" s="76">
        <v>6.5369000000000002</v>
      </c>
      <c r="U359" s="76">
        <v>-73.149900000000002</v>
      </c>
      <c r="V359" s="76"/>
      <c r="W359" s="76"/>
      <c r="X359" s="76"/>
      <c r="Y359" s="76"/>
      <c r="Z359" s="76"/>
      <c r="AA359" s="76"/>
      <c r="AB359" s="76"/>
      <c r="AC359" s="76">
        <v>11250</v>
      </c>
      <c r="AD359" s="57">
        <f t="shared" si="25"/>
        <v>1406.25</v>
      </c>
      <c r="AE359" s="58"/>
      <c r="AF359" s="58"/>
      <c r="AG359" s="58"/>
      <c r="AH359" s="58" t="s">
        <v>1296</v>
      </c>
      <c r="AI359" s="58"/>
      <c r="AJ359" s="58"/>
      <c r="AK359" s="58"/>
      <c r="AL359" s="58"/>
      <c r="AM359" s="58"/>
      <c r="AN359" s="77">
        <f t="shared" si="23"/>
        <v>185136</v>
      </c>
      <c r="AO359" s="78">
        <f t="shared" si="24"/>
        <v>3710.72</v>
      </c>
    </row>
    <row r="360" spans="1:41" customFormat="1" ht="15" hidden="1" x14ac:dyDescent="0.25">
      <c r="A360" s="58"/>
      <c r="B360" s="58" t="s">
        <v>38</v>
      </c>
      <c r="C360" s="73" t="s">
        <v>198</v>
      </c>
      <c r="D360" s="27" t="s">
        <v>1293</v>
      </c>
      <c r="E360" s="73" t="s">
        <v>450</v>
      </c>
      <c r="F360" s="73" t="s">
        <v>1332</v>
      </c>
      <c r="G360" s="25" t="s">
        <v>1333</v>
      </c>
      <c r="H360" s="25" t="s">
        <v>294</v>
      </c>
      <c r="I360" s="73" t="s">
        <v>45</v>
      </c>
      <c r="J360" s="26">
        <v>91078430</v>
      </c>
      <c r="K360" s="26" t="s">
        <v>1334</v>
      </c>
      <c r="L360" s="73" t="s">
        <v>295</v>
      </c>
      <c r="M360" s="73" t="s">
        <v>251</v>
      </c>
      <c r="N360" s="73" t="s">
        <v>48</v>
      </c>
      <c r="O360" s="73">
        <v>0</v>
      </c>
      <c r="P360" s="73">
        <v>4</v>
      </c>
      <c r="Q360" s="73">
        <v>1.6</v>
      </c>
      <c r="R360" s="76">
        <v>1.5</v>
      </c>
      <c r="S360" s="76">
        <v>0</v>
      </c>
      <c r="T360" s="76">
        <v>0</v>
      </c>
      <c r="U360" s="76">
        <v>0</v>
      </c>
      <c r="V360" s="76"/>
      <c r="W360" s="76"/>
      <c r="X360" s="76"/>
      <c r="Y360" s="76"/>
      <c r="Z360" s="76"/>
      <c r="AA360" s="76"/>
      <c r="AB360" s="76"/>
      <c r="AC360" s="76">
        <v>2400</v>
      </c>
      <c r="AD360" s="57">
        <f t="shared" si="25"/>
        <v>1600</v>
      </c>
      <c r="AE360" s="58"/>
      <c r="AF360" s="58"/>
      <c r="AG360" s="58"/>
      <c r="AH360" s="58" t="s">
        <v>1296</v>
      </c>
      <c r="AI360" s="58"/>
      <c r="AJ360" s="58"/>
      <c r="AK360" s="58"/>
      <c r="AL360" s="58"/>
      <c r="AM360" s="58"/>
      <c r="AN360" s="77">
        <f t="shared" si="23"/>
        <v>34713</v>
      </c>
      <c r="AO360" s="78">
        <f t="shared" si="24"/>
        <v>3704.22</v>
      </c>
    </row>
    <row r="361" spans="1:41" customFormat="1" ht="15" hidden="1" x14ac:dyDescent="0.25">
      <c r="A361" s="58"/>
      <c r="B361" s="58" t="s">
        <v>38</v>
      </c>
      <c r="C361" s="73" t="s">
        <v>58</v>
      </c>
      <c r="D361" s="27" t="s">
        <v>1293</v>
      </c>
      <c r="E361" s="73" t="s">
        <v>673</v>
      </c>
      <c r="F361" s="73" t="s">
        <v>130</v>
      </c>
      <c r="G361" s="25" t="s">
        <v>428</v>
      </c>
      <c r="H361" s="25" t="s">
        <v>62</v>
      </c>
      <c r="I361" s="73" t="s">
        <v>45</v>
      </c>
      <c r="J361" s="26">
        <v>91103696</v>
      </c>
      <c r="K361" s="26" t="s">
        <v>1335</v>
      </c>
      <c r="L361" s="73" t="s">
        <v>338</v>
      </c>
      <c r="M361" s="73" t="s">
        <v>65</v>
      </c>
      <c r="N361" s="73" t="s">
        <v>48</v>
      </c>
      <c r="O361" s="73">
        <v>0</v>
      </c>
      <c r="P361" s="73">
        <v>6</v>
      </c>
      <c r="Q361" s="73">
        <v>1.01</v>
      </c>
      <c r="R361" s="76">
        <v>1</v>
      </c>
      <c r="S361" s="76">
        <v>1334</v>
      </c>
      <c r="T361" s="76">
        <v>6.4150999999999998</v>
      </c>
      <c r="U361" s="76">
        <v>-73.153000000000006</v>
      </c>
      <c r="V361" s="76"/>
      <c r="W361" s="76"/>
      <c r="X361" s="76"/>
      <c r="Y361" s="76"/>
      <c r="Z361" s="76"/>
      <c r="AA361" s="76"/>
      <c r="AB361" s="76"/>
      <c r="AC361" s="76">
        <v>1625</v>
      </c>
      <c r="AD361" s="57">
        <f t="shared" si="25"/>
        <v>1625</v>
      </c>
      <c r="AE361" s="58"/>
      <c r="AF361" s="58"/>
      <c r="AG361" s="58"/>
      <c r="AH361" s="58" t="s">
        <v>1296</v>
      </c>
      <c r="AI361" s="58"/>
      <c r="AJ361" s="58"/>
      <c r="AK361" s="58"/>
      <c r="AL361" s="58"/>
      <c r="AM361" s="58"/>
      <c r="AN361" s="77">
        <f t="shared" si="23"/>
        <v>23142</v>
      </c>
      <c r="AO361" s="78">
        <f t="shared" si="24"/>
        <v>3703.72</v>
      </c>
    </row>
    <row r="362" spans="1:41" customFormat="1" ht="15" hidden="1" x14ac:dyDescent="0.25">
      <c r="A362" s="58"/>
      <c r="B362" s="58" t="s">
        <v>38</v>
      </c>
      <c r="C362" s="58" t="s">
        <v>95</v>
      </c>
      <c r="D362" s="27" t="s">
        <v>1293</v>
      </c>
      <c r="E362" s="58" t="s">
        <v>97</v>
      </c>
      <c r="F362" s="58" t="s">
        <v>1336</v>
      </c>
      <c r="G362" s="58" t="s">
        <v>99</v>
      </c>
      <c r="H362" s="58" t="s">
        <v>100</v>
      </c>
      <c r="I362" s="58"/>
      <c r="J362" s="58">
        <v>91111395</v>
      </c>
      <c r="K362" s="58"/>
      <c r="L362" s="58" t="s">
        <v>113</v>
      </c>
      <c r="M362" s="58" t="s">
        <v>102</v>
      </c>
      <c r="N362" s="58" t="s">
        <v>48</v>
      </c>
      <c r="O362" s="58"/>
      <c r="P362" s="58"/>
      <c r="Q362" s="58">
        <v>3.4</v>
      </c>
      <c r="R362" s="58">
        <v>3.39</v>
      </c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>
        <v>5000</v>
      </c>
      <c r="AD362" s="58">
        <f>AC362*2</f>
        <v>10000</v>
      </c>
      <c r="AE362" s="58"/>
      <c r="AF362" s="58"/>
      <c r="AG362" s="58"/>
      <c r="AH362" s="58" t="s">
        <v>1296</v>
      </c>
      <c r="AI362" s="58"/>
      <c r="AJ362" s="58"/>
      <c r="AK362" s="58"/>
      <c r="AL362" s="58"/>
      <c r="AM362" s="58"/>
      <c r="AN362" s="77">
        <f t="shared" si="23"/>
        <v>78451.38</v>
      </c>
      <c r="AO362" s="78">
        <f t="shared" si="24"/>
        <v>3706.1099999999997</v>
      </c>
    </row>
    <row r="363" spans="1:41" customFormat="1" ht="15" hidden="1" x14ac:dyDescent="0.25">
      <c r="A363" s="58"/>
      <c r="B363" s="58" t="s">
        <v>38</v>
      </c>
      <c r="C363" s="73" t="s">
        <v>375</v>
      </c>
      <c r="D363" s="27" t="s">
        <v>1293</v>
      </c>
      <c r="E363" s="73" t="s">
        <v>380</v>
      </c>
      <c r="F363" s="79" t="s">
        <v>235</v>
      </c>
      <c r="G363" s="58" t="s">
        <v>232</v>
      </c>
      <c r="H363" s="58" t="s">
        <v>227</v>
      </c>
      <c r="I363" s="73" t="s">
        <v>45</v>
      </c>
      <c r="J363" s="26">
        <v>91450883</v>
      </c>
      <c r="K363" s="26">
        <v>3108786351</v>
      </c>
      <c r="L363" s="73" t="s">
        <v>228</v>
      </c>
      <c r="M363" s="73" t="s">
        <v>215</v>
      </c>
      <c r="N363" s="73" t="s">
        <v>48</v>
      </c>
      <c r="O363" s="73">
        <v>0</v>
      </c>
      <c r="P363" s="73">
        <v>6</v>
      </c>
      <c r="Q363" s="73">
        <v>3.25</v>
      </c>
      <c r="R363" s="76">
        <v>3</v>
      </c>
      <c r="S363" s="76">
        <v>1773</v>
      </c>
      <c r="T363" s="76">
        <v>6.7008000000000001</v>
      </c>
      <c r="U363" s="76">
        <v>-73.044399999999996</v>
      </c>
      <c r="V363" s="76"/>
      <c r="W363" s="76"/>
      <c r="X363" s="76"/>
      <c r="Y363" s="76"/>
      <c r="Z363" s="76"/>
      <c r="AA363" s="76"/>
      <c r="AB363" s="76"/>
      <c r="AC363" s="76">
        <v>3875</v>
      </c>
      <c r="AD363" s="57">
        <f>+AC363/R363</f>
        <v>1291.6666666666667</v>
      </c>
      <c r="AE363" s="58"/>
      <c r="AF363" s="58"/>
      <c r="AG363" s="58"/>
      <c r="AH363" s="58" t="s">
        <v>1296</v>
      </c>
      <c r="AI363" s="58"/>
      <c r="AJ363" s="58"/>
      <c r="AK363" s="58"/>
      <c r="AL363" s="58"/>
      <c r="AM363" s="58"/>
      <c r="AN363" s="77">
        <f t="shared" si="23"/>
        <v>69426</v>
      </c>
      <c r="AO363" s="78">
        <f t="shared" si="24"/>
        <v>3705.72</v>
      </c>
    </row>
    <row r="364" spans="1:41" customFormat="1" ht="15" hidden="1" x14ac:dyDescent="0.25">
      <c r="A364" s="58"/>
      <c r="B364" s="58" t="s">
        <v>38</v>
      </c>
      <c r="C364" s="73" t="s">
        <v>207</v>
      </c>
      <c r="D364" s="27" t="s">
        <v>1293</v>
      </c>
      <c r="E364" s="73" t="s">
        <v>1337</v>
      </c>
      <c r="F364" s="73" t="s">
        <v>552</v>
      </c>
      <c r="G364" s="58" t="s">
        <v>77</v>
      </c>
      <c r="H364" s="58" t="s">
        <v>77</v>
      </c>
      <c r="I364" s="73" t="s">
        <v>45</v>
      </c>
      <c r="J364" s="26">
        <v>91451048</v>
      </c>
      <c r="K364" s="26">
        <v>3204827550</v>
      </c>
      <c r="L364" s="73" t="s">
        <v>1338</v>
      </c>
      <c r="M364" s="73" t="s">
        <v>215</v>
      </c>
      <c r="N364" s="73" t="s">
        <v>48</v>
      </c>
      <c r="O364" s="73">
        <v>0</v>
      </c>
      <c r="P364" s="73">
        <v>7</v>
      </c>
      <c r="Q364" s="73">
        <v>2.0099999999999998</v>
      </c>
      <c r="R364" s="76">
        <v>1.5</v>
      </c>
      <c r="S364" s="76">
        <v>1678</v>
      </c>
      <c r="T364" s="76">
        <v>6.6665000000000001</v>
      </c>
      <c r="U364" s="76">
        <v>-73.994399999999999</v>
      </c>
      <c r="V364" s="76"/>
      <c r="W364" s="76"/>
      <c r="X364" s="76"/>
      <c r="Y364" s="76"/>
      <c r="Z364" s="76"/>
      <c r="AA364" s="76"/>
      <c r="AB364" s="76"/>
      <c r="AC364" s="76">
        <v>1625</v>
      </c>
      <c r="AD364" s="57">
        <f>+AC364/R364</f>
        <v>1083.3333333333333</v>
      </c>
      <c r="AE364" s="58"/>
      <c r="AF364" s="58"/>
      <c r="AG364" s="58"/>
      <c r="AH364" s="58" t="s">
        <v>1296</v>
      </c>
      <c r="AI364" s="58"/>
      <c r="AJ364" s="58"/>
      <c r="AK364" s="58"/>
      <c r="AL364" s="58"/>
      <c r="AM364" s="58"/>
      <c r="AN364" s="77">
        <f t="shared" si="23"/>
        <v>34713</v>
      </c>
      <c r="AO364" s="78">
        <f t="shared" si="24"/>
        <v>3704.22</v>
      </c>
    </row>
    <row r="365" spans="1:41" customFormat="1" ht="15" hidden="1" x14ac:dyDescent="0.25">
      <c r="A365" s="58"/>
      <c r="B365" s="58" t="s">
        <v>38</v>
      </c>
      <c r="C365" s="73" t="s">
        <v>58</v>
      </c>
      <c r="D365" s="27" t="s">
        <v>1293</v>
      </c>
      <c r="E365" s="73" t="s">
        <v>377</v>
      </c>
      <c r="F365" s="73" t="s">
        <v>1284</v>
      </c>
      <c r="G365" s="58" t="s">
        <v>348</v>
      </c>
      <c r="H365" s="58" t="s">
        <v>769</v>
      </c>
      <c r="I365" s="73" t="s">
        <v>45</v>
      </c>
      <c r="J365" s="26">
        <v>91451231</v>
      </c>
      <c r="K365" s="26">
        <v>3134518128</v>
      </c>
      <c r="L365" s="73" t="s">
        <v>1339</v>
      </c>
      <c r="M365" s="73" t="s">
        <v>215</v>
      </c>
      <c r="N365" s="73" t="s">
        <v>48</v>
      </c>
      <c r="O365" s="73">
        <v>0</v>
      </c>
      <c r="P365" s="73">
        <v>12</v>
      </c>
      <c r="Q365" s="73">
        <v>2.0099999999999998</v>
      </c>
      <c r="R365" s="76">
        <v>2</v>
      </c>
      <c r="S365" s="76">
        <v>1639</v>
      </c>
      <c r="T365" s="76">
        <v>6.4640000000000004</v>
      </c>
      <c r="U365" s="76">
        <v>-73.052999999999997</v>
      </c>
      <c r="V365" s="76"/>
      <c r="W365" s="76"/>
      <c r="X365" s="76"/>
      <c r="Y365" s="76"/>
      <c r="Z365" s="76"/>
      <c r="AA365" s="76"/>
      <c r="AB365" s="76"/>
      <c r="AC365" s="76">
        <v>1875</v>
      </c>
      <c r="AD365" s="57">
        <f>+AC365/R365</f>
        <v>937.5</v>
      </c>
      <c r="AE365" s="58"/>
      <c r="AF365" s="58"/>
      <c r="AG365" s="58"/>
      <c r="AH365" s="58" t="s">
        <v>1296</v>
      </c>
      <c r="AI365" s="58"/>
      <c r="AJ365" s="58"/>
      <c r="AK365" s="58"/>
      <c r="AL365" s="58"/>
      <c r="AM365" s="58"/>
      <c r="AN365" s="77">
        <f t="shared" si="23"/>
        <v>46284</v>
      </c>
      <c r="AO365" s="78">
        <f t="shared" si="24"/>
        <v>3704.72</v>
      </c>
    </row>
    <row r="366" spans="1:41" customFormat="1" ht="15" hidden="1" x14ac:dyDescent="0.25">
      <c r="A366" s="58"/>
      <c r="B366" s="58" t="s">
        <v>38</v>
      </c>
      <c r="C366" s="58" t="s">
        <v>550</v>
      </c>
      <c r="D366" s="27" t="s">
        <v>1293</v>
      </c>
      <c r="E366" s="58" t="s">
        <v>625</v>
      </c>
      <c r="F366" s="58" t="s">
        <v>544</v>
      </c>
      <c r="G366" s="58" t="s">
        <v>533</v>
      </c>
      <c r="H366" s="58" t="s">
        <v>194</v>
      </c>
      <c r="I366" s="58"/>
      <c r="J366" s="58">
        <v>1101049013</v>
      </c>
      <c r="K366" s="58"/>
      <c r="L366" s="58" t="s">
        <v>46</v>
      </c>
      <c r="M366" s="58" t="s">
        <v>47</v>
      </c>
      <c r="N366" s="58" t="s">
        <v>48</v>
      </c>
      <c r="O366" s="58"/>
      <c r="P366" s="58"/>
      <c r="Q366" s="58">
        <v>4.5</v>
      </c>
      <c r="R366" s="58">
        <v>4</v>
      </c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>
        <v>9372</v>
      </c>
      <c r="AD366" s="58">
        <v>18750</v>
      </c>
      <c r="AE366" s="58"/>
      <c r="AF366" s="58"/>
      <c r="AG366" s="58"/>
      <c r="AH366" s="58" t="s">
        <v>1296</v>
      </c>
      <c r="AI366" s="58"/>
      <c r="AJ366" s="58"/>
      <c r="AK366" s="58"/>
      <c r="AL366" s="58"/>
      <c r="AM366" s="58"/>
      <c r="AN366" s="77">
        <f t="shared" si="23"/>
        <v>92568</v>
      </c>
      <c r="AO366" s="78">
        <f t="shared" si="24"/>
        <v>3706.72</v>
      </c>
    </row>
  </sheetData>
  <autoFilter ref="A5:AU366" xr:uid="{00000000-0009-0000-0000-000000000000}">
    <filterColumn colId="12">
      <filters>
        <filter val="PARAMO"/>
        <filter val="VAKKE DE SAN JOSE"/>
        <filter val="VALLE DE SAN JOSE"/>
        <filter val="VALLE DE SAN JOSÉ"/>
      </filters>
    </filterColumn>
    <filterColumn colId="33">
      <filters>
        <filter val="14153FY16"/>
        <filter val="14321FY17"/>
        <filter val="14438FY18"/>
        <filter val="FR14592FY18"/>
      </filters>
    </filterColumn>
    <sortState xmlns:xlrd2="http://schemas.microsoft.com/office/spreadsheetml/2017/richdata2" ref="A8:AU339">
      <sortCondition ref="G8"/>
    </sortState>
  </autoFilter>
  <conditionalFormatting sqref="J1:J21 J23:J90 J92:J1048576">
    <cfRule type="duplicateValues" dxfId="3" priority="13"/>
  </conditionalFormatting>
  <conditionalFormatting sqref="J22">
    <cfRule type="duplicateValues" dxfId="2" priority="4"/>
  </conditionalFormatting>
  <conditionalFormatting sqref="J91">
    <cfRule type="duplicateValues" dxfId="1" priority="2"/>
  </conditionalFormatting>
  <conditionalFormatting sqref="R1:R1048576">
    <cfRule type="cellIs" dxfId="0" priority="1" operator="greaterThan">
      <formula>12</formula>
    </cfRule>
  </conditionalFormatting>
  <pageMargins left="0.25" right="0.25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3"/>
  <sheetViews>
    <sheetView topLeftCell="B1" workbookViewId="0">
      <selection activeCell="O13" sqref="O13"/>
    </sheetView>
  </sheetViews>
  <sheetFormatPr baseColWidth="10" defaultColWidth="10.7109375" defaultRowHeight="15" x14ac:dyDescent="0.25"/>
  <cols>
    <col min="2" max="2" width="20.85546875" customWidth="1"/>
    <col min="3" max="3" width="27.85546875" customWidth="1"/>
    <col min="8" max="8" width="21.140625" customWidth="1"/>
  </cols>
  <sheetData>
    <row r="2" spans="2:14" ht="15.75" thickBot="1" x14ac:dyDescent="0.3"/>
    <row r="3" spans="2:14" ht="25.5" customHeight="1" thickTop="1" thickBot="1" x14ac:dyDescent="0.3">
      <c r="B3" s="143" t="s">
        <v>1340</v>
      </c>
      <c r="C3" s="145" t="s">
        <v>1341</v>
      </c>
      <c r="D3" s="147" t="s">
        <v>1342</v>
      </c>
      <c r="E3" s="148"/>
      <c r="F3" s="148"/>
      <c r="G3" s="149"/>
      <c r="H3" s="148" t="s">
        <v>1343</v>
      </c>
      <c r="I3" s="61"/>
      <c r="J3" s="61"/>
      <c r="K3" s="61"/>
      <c r="L3" s="150" t="s">
        <v>1344</v>
      </c>
      <c r="M3" s="151" t="s">
        <v>1345</v>
      </c>
      <c r="N3" s="142" t="s">
        <v>1346</v>
      </c>
    </row>
    <row r="4" spans="2:14" ht="36.75" customHeight="1" thickTop="1" thickBot="1" x14ac:dyDescent="0.3">
      <c r="B4" s="144"/>
      <c r="C4" s="146"/>
      <c r="D4" s="62" t="s">
        <v>1347</v>
      </c>
      <c r="E4" s="63" t="s">
        <v>1348</v>
      </c>
      <c r="F4" s="63" t="s">
        <v>1349</v>
      </c>
      <c r="G4" s="64" t="s">
        <v>1350</v>
      </c>
      <c r="H4" s="148"/>
      <c r="I4" s="65" t="s">
        <v>1351</v>
      </c>
      <c r="J4" s="66" t="s">
        <v>1352</v>
      </c>
      <c r="K4" s="66" t="s">
        <v>1353</v>
      </c>
      <c r="L4" s="150"/>
      <c r="M4" s="151"/>
      <c r="N4" s="142"/>
    </row>
    <row r="5" spans="2:14" ht="15.75" thickTop="1" x14ac:dyDescent="0.25">
      <c r="B5" s="67" t="s">
        <v>1354</v>
      </c>
      <c r="C5" s="67" t="s">
        <v>1355</v>
      </c>
      <c r="D5" s="67" t="s">
        <v>1356</v>
      </c>
      <c r="E5" s="67" t="s">
        <v>453</v>
      </c>
      <c r="F5" s="67" t="s">
        <v>918</v>
      </c>
      <c r="G5" s="68"/>
      <c r="H5" s="67" t="s">
        <v>1357</v>
      </c>
      <c r="I5" s="67" t="s">
        <v>328</v>
      </c>
      <c r="J5" s="67" t="s">
        <v>1358</v>
      </c>
      <c r="K5" s="67" t="s">
        <v>1359</v>
      </c>
      <c r="L5" s="67" t="s">
        <v>1360</v>
      </c>
      <c r="M5" s="67" t="s">
        <v>1360</v>
      </c>
      <c r="N5" s="67">
        <v>1100000</v>
      </c>
    </row>
    <row r="6" spans="2:14" x14ac:dyDescent="0.25">
      <c r="B6" s="67" t="s">
        <v>1361</v>
      </c>
      <c r="C6" s="67" t="s">
        <v>1362</v>
      </c>
      <c r="D6" s="67" t="s">
        <v>938</v>
      </c>
      <c r="E6" s="67" t="s">
        <v>125</v>
      </c>
      <c r="F6" s="67" t="s">
        <v>84</v>
      </c>
      <c r="G6" s="68"/>
      <c r="H6" s="67" t="s">
        <v>1363</v>
      </c>
      <c r="I6" s="67" t="s">
        <v>328</v>
      </c>
      <c r="J6" s="67" t="s">
        <v>1358</v>
      </c>
      <c r="K6" s="67" t="s">
        <v>1359</v>
      </c>
      <c r="L6" s="67" t="s">
        <v>1360</v>
      </c>
      <c r="M6" s="67" t="s">
        <v>1360</v>
      </c>
      <c r="N6" s="67">
        <v>66000</v>
      </c>
    </row>
    <row r="7" spans="2:14" x14ac:dyDescent="0.25">
      <c r="B7" s="67" t="s">
        <v>1364</v>
      </c>
      <c r="C7" s="67" t="s">
        <v>1365</v>
      </c>
      <c r="D7" s="67" t="s">
        <v>1366</v>
      </c>
      <c r="E7" s="67" t="s">
        <v>1177</v>
      </c>
      <c r="F7" s="67"/>
      <c r="G7" s="68"/>
      <c r="H7" s="67" t="s">
        <v>1367</v>
      </c>
      <c r="I7" s="67" t="s">
        <v>65</v>
      </c>
      <c r="J7" s="67" t="s">
        <v>1358</v>
      </c>
      <c r="K7" s="67" t="s">
        <v>1359</v>
      </c>
      <c r="L7" s="67" t="s">
        <v>1360</v>
      </c>
      <c r="M7" s="67" t="s">
        <v>1360</v>
      </c>
      <c r="N7" s="67">
        <v>110000</v>
      </c>
    </row>
    <row r="8" spans="2:14" x14ac:dyDescent="0.25">
      <c r="B8" s="67" t="s">
        <v>1368</v>
      </c>
      <c r="C8" s="67" t="s">
        <v>1369</v>
      </c>
      <c r="D8" s="67" t="s">
        <v>1370</v>
      </c>
      <c r="E8" s="67" t="s">
        <v>1371</v>
      </c>
      <c r="F8" s="67" t="s">
        <v>1372</v>
      </c>
      <c r="G8" s="68"/>
      <c r="H8" s="67" t="s">
        <v>1373</v>
      </c>
      <c r="I8" s="67" t="s">
        <v>251</v>
      </c>
      <c r="J8" s="67" t="s">
        <v>1358</v>
      </c>
      <c r="K8" s="67" t="s">
        <v>1359</v>
      </c>
      <c r="L8" s="67" t="s">
        <v>1360</v>
      </c>
      <c r="M8" s="67" t="s">
        <v>1360</v>
      </c>
      <c r="N8" s="67">
        <v>220000</v>
      </c>
    </row>
    <row r="9" spans="2:14" x14ac:dyDescent="0.25">
      <c r="B9" s="67" t="s">
        <v>1374</v>
      </c>
      <c r="C9" s="67" t="s">
        <v>1375</v>
      </c>
      <c r="D9" s="67" t="s">
        <v>1376</v>
      </c>
      <c r="E9" s="67" t="s">
        <v>1377</v>
      </c>
      <c r="F9" s="67" t="s">
        <v>1378</v>
      </c>
      <c r="G9" s="68" t="s">
        <v>1379</v>
      </c>
      <c r="H9" s="67" t="s">
        <v>1380</v>
      </c>
      <c r="I9" s="67" t="s">
        <v>1381</v>
      </c>
      <c r="J9" s="67" t="s">
        <v>1358</v>
      </c>
      <c r="K9" s="67" t="s">
        <v>1359</v>
      </c>
      <c r="L9" s="67" t="s">
        <v>1382</v>
      </c>
      <c r="M9" s="67" t="s">
        <v>1383</v>
      </c>
      <c r="N9" s="67">
        <v>1760000</v>
      </c>
    </row>
    <row r="10" spans="2:14" x14ac:dyDescent="0.25">
      <c r="C10" s="67" t="s">
        <v>1384</v>
      </c>
      <c r="D10" s="67" t="s">
        <v>762</v>
      </c>
      <c r="E10" s="67" t="s">
        <v>249</v>
      </c>
      <c r="F10" s="67" t="s">
        <v>1360</v>
      </c>
      <c r="G10" s="68" t="s">
        <v>1385</v>
      </c>
      <c r="H10" s="67" t="s">
        <v>1386</v>
      </c>
      <c r="I10" s="67" t="s">
        <v>1381</v>
      </c>
      <c r="J10" s="67" t="s">
        <v>1358</v>
      </c>
      <c r="K10" s="67" t="s">
        <v>1359</v>
      </c>
      <c r="L10" s="67" t="s">
        <v>1360</v>
      </c>
      <c r="M10" s="67" t="s">
        <v>1360</v>
      </c>
      <c r="N10" s="67">
        <v>132240</v>
      </c>
    </row>
    <row r="11" spans="2:14" x14ac:dyDescent="0.25">
      <c r="C11" s="67" t="s">
        <v>1387</v>
      </c>
      <c r="D11" s="67" t="s">
        <v>207</v>
      </c>
      <c r="E11" s="67" t="s">
        <v>256</v>
      </c>
      <c r="F11" s="67" t="s">
        <v>1323</v>
      </c>
      <c r="G11" s="68" t="s">
        <v>1379</v>
      </c>
      <c r="H11" s="67" t="s">
        <v>1388</v>
      </c>
      <c r="I11" s="67" t="s">
        <v>1389</v>
      </c>
      <c r="J11" s="67" t="s">
        <v>1358</v>
      </c>
      <c r="K11" s="67" t="s">
        <v>1359</v>
      </c>
      <c r="L11" s="67" t="s">
        <v>1360</v>
      </c>
      <c r="M11" s="67" t="s">
        <v>1360</v>
      </c>
      <c r="N11" s="67">
        <v>33060</v>
      </c>
    </row>
    <row r="12" spans="2:14" x14ac:dyDescent="0.25">
      <c r="C12" s="67" t="s">
        <v>1390</v>
      </c>
      <c r="D12" s="67" t="s">
        <v>225</v>
      </c>
      <c r="E12" s="67" t="s">
        <v>256</v>
      </c>
      <c r="F12" s="67" t="s">
        <v>1391</v>
      </c>
      <c r="G12" s="68" t="s">
        <v>1379</v>
      </c>
      <c r="H12" s="67" t="s">
        <v>1392</v>
      </c>
      <c r="I12" s="67" t="s">
        <v>1393</v>
      </c>
      <c r="J12" s="67" t="s">
        <v>1358</v>
      </c>
      <c r="K12" s="67" t="s">
        <v>1359</v>
      </c>
      <c r="L12" s="67" t="s">
        <v>1360</v>
      </c>
      <c r="M12" s="67" t="s">
        <v>1360</v>
      </c>
      <c r="N12" s="67">
        <v>220400</v>
      </c>
    </row>
    <row r="13" spans="2:14" x14ac:dyDescent="0.25">
      <c r="C13" s="67" t="s">
        <v>1394</v>
      </c>
      <c r="D13" s="67" t="s">
        <v>1395</v>
      </c>
      <c r="E13" s="67" t="s">
        <v>1396</v>
      </c>
      <c r="F13" s="67" t="s">
        <v>728</v>
      </c>
      <c r="G13" s="68" t="s">
        <v>1379</v>
      </c>
      <c r="H13" s="67" t="s">
        <v>1397</v>
      </c>
      <c r="I13" s="67" t="s">
        <v>1398</v>
      </c>
      <c r="J13" s="67" t="s">
        <v>1358</v>
      </c>
      <c r="K13" s="67" t="s">
        <v>1359</v>
      </c>
      <c r="L13" s="67" t="s">
        <v>1360</v>
      </c>
      <c r="M13" s="67" t="s">
        <v>1360</v>
      </c>
      <c r="N13" s="67">
        <v>198360</v>
      </c>
    </row>
  </sheetData>
  <mergeCells count="7">
    <mergeCell ref="N3:N4"/>
    <mergeCell ref="B3:B4"/>
    <mergeCell ref="C3:C4"/>
    <mergeCell ref="D3:G3"/>
    <mergeCell ref="H3:H4"/>
    <mergeCell ref="L3:L4"/>
    <mergeCell ref="M3:M4"/>
  </mergeCells>
  <dataValidations count="4">
    <dataValidation operator="equal" allowBlank="1" showErrorMessage="1" errorTitle="Invalid Entry" error="Please select a value from the dropdown list._x000a__x000a_Click 'Cancel' to clear invalid entry." sqref="N3:N4" xr:uid="{00000000-0002-0000-0100-000000000000}">
      <formula1>0</formula1>
      <formula2>0</formula2>
    </dataValidation>
    <dataValidation type="list" operator="equal" allowBlank="1" showErrorMessage="1" errorTitle="Invalid Entry" error="Please select a value from the dropdown list._x000a__x000a_Click 'Cancel' to clear invalid entry." sqref="K3:K4" xr:uid="{00000000-0002-0000-0100-000001000000}">
      <formula1>Country</formula1>
      <formula2>0</formula2>
    </dataValidation>
    <dataValidation operator="equal" allowBlank="1" showErrorMessage="1" sqref="L3 D3:D4 H3:I3 I4:J4" xr:uid="{00000000-0002-0000-0100-000002000000}">
      <formula1>0</formula1>
      <formula2>0</formula2>
    </dataValidation>
    <dataValidation type="list" allowBlank="1" showInputMessage="1" showErrorMessage="1" sqref="G5:G13" xr:uid="{00000000-0002-0000-0100-000003000000}">
      <formula1>"Male, Female"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N22"/>
  <sheetViews>
    <sheetView topLeftCell="B1" workbookViewId="0">
      <selection activeCell="L4" sqref="L4"/>
    </sheetView>
  </sheetViews>
  <sheetFormatPr baseColWidth="10" defaultColWidth="10.7109375" defaultRowHeight="15" x14ac:dyDescent="0.25"/>
  <cols>
    <col min="2" max="2" width="17.7109375" bestFit="1" customWidth="1"/>
    <col min="9" max="9" width="23.85546875" bestFit="1" customWidth="1"/>
    <col min="12" max="12" width="30.85546875" customWidth="1"/>
  </cols>
  <sheetData>
    <row r="2" spans="3:14" x14ac:dyDescent="0.25">
      <c r="C2" t="s">
        <v>1399</v>
      </c>
      <c r="I2" s="69" t="s">
        <v>39</v>
      </c>
      <c r="J2">
        <f>+COUNTIF(Consolidado!C$6:C$339,Hoja2!I2)</f>
        <v>16</v>
      </c>
      <c r="L2" s="71" t="s">
        <v>39</v>
      </c>
      <c r="M2" s="67"/>
      <c r="N2" s="67"/>
    </row>
    <row r="3" spans="3:14" x14ac:dyDescent="0.25">
      <c r="C3" t="s">
        <v>1400</v>
      </c>
      <c r="I3" s="73" t="s">
        <v>198</v>
      </c>
      <c r="J3">
        <f>+COUNTIF(Consolidado!C$6:C$339,Hoja2!I3)</f>
        <v>36</v>
      </c>
      <c r="L3" s="71" t="s">
        <v>1401</v>
      </c>
      <c r="M3" s="67"/>
      <c r="N3" s="67"/>
    </row>
    <row r="4" spans="3:14" x14ac:dyDescent="0.25">
      <c r="C4" t="s">
        <v>1402</v>
      </c>
      <c r="I4" s="4" t="s">
        <v>375</v>
      </c>
      <c r="J4">
        <f>+COUNTIF(Consolidado!C$6:C$339,Hoja2!I4)</f>
        <v>8</v>
      </c>
      <c r="L4" s="74" t="s">
        <v>1403</v>
      </c>
      <c r="M4" s="67"/>
      <c r="N4" s="67"/>
    </row>
    <row r="5" spans="3:14" x14ac:dyDescent="0.25">
      <c r="C5" t="s">
        <v>1404</v>
      </c>
      <c r="I5" s="4"/>
      <c r="J5">
        <f>+COUNTIF(Consolidado!C$6:C$339,Hoja2!I5)</f>
        <v>0</v>
      </c>
      <c r="L5" s="71" t="s">
        <v>1405</v>
      </c>
      <c r="M5" s="67"/>
      <c r="N5" s="67"/>
    </row>
    <row r="6" spans="3:14" x14ac:dyDescent="0.25">
      <c r="C6" t="s">
        <v>1406</v>
      </c>
      <c r="I6" s="69" t="s">
        <v>189</v>
      </c>
      <c r="J6">
        <f>+COUNTIF(Consolidado!C$6:C$339,Hoja2!I6)</f>
        <v>4</v>
      </c>
      <c r="L6" s="71" t="s">
        <v>1407</v>
      </c>
      <c r="M6" s="67"/>
      <c r="N6" s="67"/>
    </row>
    <row r="7" spans="3:14" x14ac:dyDescent="0.25">
      <c r="C7" t="s">
        <v>1408</v>
      </c>
      <c r="I7" s="69" t="s">
        <v>58</v>
      </c>
      <c r="J7">
        <f>+COUNTIF(Consolidado!C$6:C$339,Hoja2!I7)</f>
        <v>23</v>
      </c>
    </row>
    <row r="8" spans="3:14" x14ac:dyDescent="0.25">
      <c r="C8" t="s">
        <v>1409</v>
      </c>
      <c r="I8" s="69" t="s">
        <v>207</v>
      </c>
      <c r="J8">
        <f>+COUNTIF(Consolidado!C$6:C$339,Hoja2!I8)</f>
        <v>8</v>
      </c>
      <c r="L8" s="72" t="s">
        <v>1356</v>
      </c>
    </row>
    <row r="9" spans="3:14" x14ac:dyDescent="0.25">
      <c r="C9" t="s">
        <v>1410</v>
      </c>
      <c r="I9" s="4" t="s">
        <v>324</v>
      </c>
      <c r="J9">
        <f>+COUNTIF(Consolidado!C$6:C$339,Hoja2!I9)</f>
        <v>2</v>
      </c>
      <c r="L9" s="72" t="s">
        <v>938</v>
      </c>
    </row>
    <row r="10" spans="3:14" x14ac:dyDescent="0.25">
      <c r="C10" t="s">
        <v>1411</v>
      </c>
      <c r="I10" s="73" t="s">
        <v>72</v>
      </c>
      <c r="J10">
        <f>+COUNTIF(Consolidado!C$6:C$339,Hoja2!I10)</f>
        <v>70</v>
      </c>
      <c r="L10" s="72" t="s">
        <v>1366</v>
      </c>
    </row>
    <row r="11" spans="3:14" x14ac:dyDescent="0.25">
      <c r="C11" t="s">
        <v>1412</v>
      </c>
      <c r="I11" s="70" t="s">
        <v>50</v>
      </c>
      <c r="J11">
        <f>+COUNTIF(Consolidado!C$6:C$339,Hoja2!I11)</f>
        <v>32</v>
      </c>
      <c r="L11" s="72" t="s">
        <v>1370</v>
      </c>
    </row>
    <row r="12" spans="3:14" x14ac:dyDescent="0.25">
      <c r="C12" t="s">
        <v>1413</v>
      </c>
      <c r="I12" s="1" t="s">
        <v>80</v>
      </c>
      <c r="J12">
        <f>+COUNTIF(Consolidado!C$6:C$339,Hoja2!I12)</f>
        <v>7</v>
      </c>
      <c r="L12" s="67"/>
    </row>
    <row r="13" spans="3:14" x14ac:dyDescent="0.25">
      <c r="C13" t="s">
        <v>1414</v>
      </c>
      <c r="I13" s="1" t="s">
        <v>550</v>
      </c>
      <c r="J13">
        <f>+COUNTIF(Consolidado!C$6:C$339,Hoja2!I13)</f>
        <v>5</v>
      </c>
    </row>
    <row r="14" spans="3:14" x14ac:dyDescent="0.25">
      <c r="C14" t="s">
        <v>1415</v>
      </c>
      <c r="I14" s="58" t="s">
        <v>95</v>
      </c>
      <c r="J14">
        <f>+COUNTIF(Consolidado!C$6:C$339,Hoja2!I14)</f>
        <v>29</v>
      </c>
    </row>
    <row r="15" spans="3:14" x14ac:dyDescent="0.25">
      <c r="C15" t="s">
        <v>1416</v>
      </c>
      <c r="I15" s="58" t="s">
        <v>558</v>
      </c>
      <c r="J15">
        <f>+COUNTIF(Consolidado!C$6:C$339,Hoja2!I15)</f>
        <v>39</v>
      </c>
    </row>
    <row r="16" spans="3:14" x14ac:dyDescent="0.25">
      <c r="C16" t="s">
        <v>1417</v>
      </c>
      <c r="I16" s="1" t="s">
        <v>570</v>
      </c>
      <c r="J16">
        <f>+COUNTIF(Consolidado!C$6:C$339,Hoja2!I16)</f>
        <v>13</v>
      </c>
    </row>
    <row r="17" spans="3:10" x14ac:dyDescent="0.25">
      <c r="C17" t="s">
        <v>1418</v>
      </c>
      <c r="I17" s="1" t="s">
        <v>591</v>
      </c>
      <c r="J17">
        <f>+COUNTIF(Consolidado!C$6:C$339,Hoja2!I17)</f>
        <v>5</v>
      </c>
    </row>
    <row r="18" spans="3:10" x14ac:dyDescent="0.25">
      <c r="C18" t="s">
        <v>1419</v>
      </c>
      <c r="I18" s="1" t="s">
        <v>685</v>
      </c>
      <c r="J18">
        <f>+COUNTIF(Consolidado!C$6:C$339,Hoja2!I18)</f>
        <v>15</v>
      </c>
    </row>
    <row r="19" spans="3:10" x14ac:dyDescent="0.25">
      <c r="C19" t="s">
        <v>1420</v>
      </c>
      <c r="I19" s="1" t="s">
        <v>719</v>
      </c>
      <c r="J19">
        <f>+COUNTIF(Consolidado!C$6:C$339,Hoja2!I19)</f>
        <v>12</v>
      </c>
    </row>
    <row r="20" spans="3:10" x14ac:dyDescent="0.25">
      <c r="C20" t="s">
        <v>1421</v>
      </c>
      <c r="I20" s="1" t="s">
        <v>797</v>
      </c>
      <c r="J20">
        <f>+COUNTIF(Consolidado!C$6:C$339,Hoja2!I20)</f>
        <v>1</v>
      </c>
    </row>
    <row r="21" spans="3:10" x14ac:dyDescent="0.25">
      <c r="I21" s="1" t="s">
        <v>1043</v>
      </c>
      <c r="J21">
        <f>+COUNTIF(Consolidado!C$6:C$339,Hoja2!I21)</f>
        <v>1</v>
      </c>
    </row>
    <row r="22" spans="3:10" x14ac:dyDescent="0.25">
      <c r="I22" s="4" t="s">
        <v>1089</v>
      </c>
      <c r="J22">
        <f>+COUNTIF(Consolidado!C$6:C$339,Hoja2!I22)</f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82"/>
  <sheetViews>
    <sheetView topLeftCell="A52" workbookViewId="0">
      <selection activeCell="C78" sqref="C78"/>
    </sheetView>
  </sheetViews>
  <sheetFormatPr baseColWidth="10" defaultColWidth="10.7109375" defaultRowHeight="15" x14ac:dyDescent="0.25"/>
  <sheetData>
    <row r="1" spans="2:4" x14ac:dyDescent="0.25">
      <c r="B1" t="s">
        <v>1422</v>
      </c>
      <c r="C1" t="s">
        <v>1423</v>
      </c>
      <c r="D1" t="s">
        <v>9</v>
      </c>
    </row>
    <row r="2" spans="2:4" x14ac:dyDescent="0.25">
      <c r="B2" s="12" t="s">
        <v>678</v>
      </c>
      <c r="C2" s="12" t="s">
        <v>1424</v>
      </c>
      <c r="D2" s="12">
        <v>2142019</v>
      </c>
    </row>
    <row r="3" spans="2:4" x14ac:dyDescent="0.25">
      <c r="B3" s="12" t="s">
        <v>1226</v>
      </c>
      <c r="C3" s="12" t="s">
        <v>1425</v>
      </c>
      <c r="D3" s="12">
        <v>5579755</v>
      </c>
    </row>
    <row r="4" spans="2:4" x14ac:dyDescent="0.25">
      <c r="B4" s="12" t="s">
        <v>1219</v>
      </c>
      <c r="C4" s="12" t="s">
        <v>1426</v>
      </c>
      <c r="D4" s="12">
        <v>5604092</v>
      </c>
    </row>
    <row r="5" spans="2:4" x14ac:dyDescent="0.25">
      <c r="B5" s="12" t="s">
        <v>1090</v>
      </c>
      <c r="C5" s="12" t="s">
        <v>1427</v>
      </c>
      <c r="D5" s="12">
        <v>5619503</v>
      </c>
    </row>
    <row r="6" spans="2:4" x14ac:dyDescent="0.25">
      <c r="B6" s="12" t="s">
        <v>1188</v>
      </c>
      <c r="C6" s="12" t="s">
        <v>1428</v>
      </c>
      <c r="D6" s="12">
        <v>5619756</v>
      </c>
    </row>
    <row r="7" spans="2:4" x14ac:dyDescent="0.25">
      <c r="B7" s="12" t="s">
        <v>1061</v>
      </c>
      <c r="C7" s="12" t="s">
        <v>1429</v>
      </c>
      <c r="D7" s="12">
        <v>5658056</v>
      </c>
    </row>
    <row r="8" spans="2:4" x14ac:dyDescent="0.25">
      <c r="B8" s="12" t="s">
        <v>1225</v>
      </c>
      <c r="C8" s="12" t="s">
        <v>1430</v>
      </c>
      <c r="D8" s="12">
        <v>5693799</v>
      </c>
    </row>
    <row r="9" spans="2:4" x14ac:dyDescent="0.25">
      <c r="B9" s="12" t="s">
        <v>1198</v>
      </c>
      <c r="C9" s="12" t="s">
        <v>1431</v>
      </c>
      <c r="D9" s="12">
        <v>5694278</v>
      </c>
    </row>
    <row r="10" spans="2:4" x14ac:dyDescent="0.25">
      <c r="B10" s="12" t="s">
        <v>1161</v>
      </c>
      <c r="C10" s="12" t="s">
        <v>1432</v>
      </c>
      <c r="D10" s="12">
        <v>5694464</v>
      </c>
    </row>
    <row r="11" spans="2:4" x14ac:dyDescent="0.25">
      <c r="B11" s="12" t="s">
        <v>1135</v>
      </c>
      <c r="C11" s="12" t="s">
        <v>1433</v>
      </c>
      <c r="D11" s="12">
        <v>5702188</v>
      </c>
    </row>
    <row r="12" spans="2:4" x14ac:dyDescent="0.25">
      <c r="B12" s="12" t="s">
        <v>1222</v>
      </c>
      <c r="C12" s="12" t="s">
        <v>1434</v>
      </c>
      <c r="D12" s="12">
        <v>5702209</v>
      </c>
    </row>
    <row r="13" spans="2:4" x14ac:dyDescent="0.25">
      <c r="B13" s="12" t="s">
        <v>1126</v>
      </c>
      <c r="C13" s="12" t="s">
        <v>1435</v>
      </c>
      <c r="D13" s="12">
        <v>5726286</v>
      </c>
    </row>
    <row r="14" spans="2:4" x14ac:dyDescent="0.25">
      <c r="B14" s="12" t="s">
        <v>1239</v>
      </c>
      <c r="C14" s="12" t="s">
        <v>1436</v>
      </c>
      <c r="D14" s="12">
        <v>5741209</v>
      </c>
    </row>
    <row r="15" spans="2:4" x14ac:dyDescent="0.25">
      <c r="B15" s="12" t="s">
        <v>1172</v>
      </c>
      <c r="C15" s="12" t="s">
        <v>1437</v>
      </c>
      <c r="D15" s="12">
        <v>5742846</v>
      </c>
    </row>
    <row r="16" spans="2:4" x14ac:dyDescent="0.25">
      <c r="B16" s="12" t="s">
        <v>1134</v>
      </c>
      <c r="C16" s="12" t="s">
        <v>1438</v>
      </c>
      <c r="D16" s="12">
        <v>5743434</v>
      </c>
    </row>
    <row r="17" spans="2:4" x14ac:dyDescent="0.25">
      <c r="B17" s="12" t="s">
        <v>1105</v>
      </c>
      <c r="C17" s="12" t="s">
        <v>1439</v>
      </c>
      <c r="D17" s="12">
        <v>5744631</v>
      </c>
    </row>
    <row r="18" spans="2:4" x14ac:dyDescent="0.25">
      <c r="B18" s="12" t="s">
        <v>1058</v>
      </c>
      <c r="C18" s="12" t="s">
        <v>1440</v>
      </c>
      <c r="D18" s="12">
        <v>5744854</v>
      </c>
    </row>
    <row r="19" spans="2:4" x14ac:dyDescent="0.25">
      <c r="B19" s="12" t="s">
        <v>672</v>
      </c>
      <c r="C19" s="12" t="s">
        <v>1441</v>
      </c>
      <c r="D19" s="12">
        <v>5745125</v>
      </c>
    </row>
    <row r="20" spans="2:4" x14ac:dyDescent="0.25">
      <c r="B20" s="12" t="s">
        <v>1195</v>
      </c>
      <c r="C20" s="12" t="s">
        <v>1442</v>
      </c>
      <c r="D20" s="12">
        <v>5783752</v>
      </c>
    </row>
    <row r="21" spans="2:4" x14ac:dyDescent="0.25">
      <c r="B21" s="12" t="s">
        <v>546</v>
      </c>
      <c r="C21" s="12" t="s">
        <v>1443</v>
      </c>
      <c r="D21" s="12">
        <v>5783804</v>
      </c>
    </row>
    <row r="22" spans="2:4" x14ac:dyDescent="0.25">
      <c r="B22" s="12" t="s">
        <v>1215</v>
      </c>
      <c r="C22" s="12" t="s">
        <v>1444</v>
      </c>
      <c r="D22" s="12">
        <v>5783962</v>
      </c>
    </row>
    <row r="23" spans="2:4" x14ac:dyDescent="0.25">
      <c r="B23" s="12" t="s">
        <v>978</v>
      </c>
      <c r="C23" s="12" t="s">
        <v>1445</v>
      </c>
      <c r="D23" s="12">
        <v>5784351</v>
      </c>
    </row>
    <row r="24" spans="2:4" x14ac:dyDescent="0.25">
      <c r="B24" s="12" t="s">
        <v>1237</v>
      </c>
      <c r="C24" s="12" t="s">
        <v>1446</v>
      </c>
      <c r="D24" s="12">
        <v>5784455</v>
      </c>
    </row>
    <row r="25" spans="2:4" x14ac:dyDescent="0.25">
      <c r="B25" s="12" t="s">
        <v>1159</v>
      </c>
      <c r="C25" s="12" t="s">
        <v>1447</v>
      </c>
      <c r="D25" s="12">
        <v>5784535</v>
      </c>
    </row>
    <row r="26" spans="2:4" x14ac:dyDescent="0.25">
      <c r="B26" s="12" t="s">
        <v>1234</v>
      </c>
      <c r="C26" s="12" t="s">
        <v>1448</v>
      </c>
      <c r="D26" s="12">
        <v>5784962</v>
      </c>
    </row>
    <row r="27" spans="2:4" x14ac:dyDescent="0.25">
      <c r="B27" s="12" t="s">
        <v>1131</v>
      </c>
      <c r="C27" s="12" t="s">
        <v>1449</v>
      </c>
      <c r="D27" s="12">
        <v>5784972</v>
      </c>
    </row>
    <row r="28" spans="2:4" x14ac:dyDescent="0.25">
      <c r="B28" s="12" t="s">
        <v>1079</v>
      </c>
      <c r="C28" s="12" t="s">
        <v>1450</v>
      </c>
      <c r="D28" s="12">
        <v>13620505</v>
      </c>
    </row>
    <row r="29" spans="2:4" x14ac:dyDescent="0.25">
      <c r="B29" s="12" t="s">
        <v>1102</v>
      </c>
      <c r="C29" s="12" t="s">
        <v>1451</v>
      </c>
      <c r="D29" s="12">
        <v>13636610</v>
      </c>
    </row>
    <row r="30" spans="2:4" x14ac:dyDescent="0.25">
      <c r="B30" s="12" t="s">
        <v>1095</v>
      </c>
      <c r="C30" s="12" t="s">
        <v>1452</v>
      </c>
      <c r="D30" s="12">
        <v>13855509</v>
      </c>
    </row>
    <row r="31" spans="2:4" x14ac:dyDescent="0.25">
      <c r="B31" s="12" t="s">
        <v>1129</v>
      </c>
      <c r="C31" s="12" t="s">
        <v>1453</v>
      </c>
      <c r="D31" s="12">
        <v>13855588</v>
      </c>
    </row>
    <row r="32" spans="2:4" x14ac:dyDescent="0.25">
      <c r="B32" s="12" t="s">
        <v>1099</v>
      </c>
      <c r="C32" s="12" t="s">
        <v>1454</v>
      </c>
      <c r="D32" s="12">
        <v>13855742</v>
      </c>
    </row>
    <row r="33" spans="2:4" x14ac:dyDescent="0.25">
      <c r="B33" s="12" t="s">
        <v>1231</v>
      </c>
      <c r="C33" s="12" t="s">
        <v>1455</v>
      </c>
      <c r="D33" s="12">
        <v>14855862</v>
      </c>
    </row>
    <row r="34" spans="2:4" x14ac:dyDescent="0.25">
      <c r="B34" s="12" t="s">
        <v>1076</v>
      </c>
      <c r="C34" s="12" t="s">
        <v>1456</v>
      </c>
      <c r="D34" s="12">
        <v>19183869</v>
      </c>
    </row>
    <row r="35" spans="2:4" x14ac:dyDescent="0.25">
      <c r="B35" s="12" t="s">
        <v>1142</v>
      </c>
      <c r="C35" s="12" t="s">
        <v>1457</v>
      </c>
      <c r="D35" s="12">
        <v>27988585</v>
      </c>
    </row>
    <row r="36" spans="2:4" x14ac:dyDescent="0.25">
      <c r="B36" s="12" t="s">
        <v>1150</v>
      </c>
      <c r="C36" s="12" t="s">
        <v>1458</v>
      </c>
      <c r="D36" s="12">
        <v>28298791</v>
      </c>
    </row>
    <row r="37" spans="2:4" x14ac:dyDescent="0.25">
      <c r="B37" s="12" t="s">
        <v>1208</v>
      </c>
      <c r="C37" s="12" t="s">
        <v>1459</v>
      </c>
      <c r="D37" s="12">
        <v>28375979</v>
      </c>
    </row>
    <row r="38" spans="2:4" x14ac:dyDescent="0.25">
      <c r="B38" s="12" t="s">
        <v>1211</v>
      </c>
      <c r="C38" s="12" t="s">
        <v>1460</v>
      </c>
      <c r="D38" s="12">
        <v>28468844</v>
      </c>
    </row>
    <row r="39" spans="2:4" x14ac:dyDescent="0.25">
      <c r="B39" s="12" t="s">
        <v>1073</v>
      </c>
      <c r="C39" s="12" t="s">
        <v>1461</v>
      </c>
      <c r="D39" s="12">
        <v>28468873</v>
      </c>
    </row>
    <row r="40" spans="2:4" x14ac:dyDescent="0.25">
      <c r="B40" s="12" t="s">
        <v>1123</v>
      </c>
      <c r="C40" s="12" t="s">
        <v>1462</v>
      </c>
      <c r="D40" s="12">
        <v>37750429</v>
      </c>
    </row>
    <row r="41" spans="2:4" x14ac:dyDescent="0.25">
      <c r="B41" s="12" t="s">
        <v>681</v>
      </c>
      <c r="C41" s="12" t="s">
        <v>1463</v>
      </c>
      <c r="D41" s="12">
        <v>37888768</v>
      </c>
    </row>
    <row r="42" spans="2:4" x14ac:dyDescent="0.25">
      <c r="B42" s="12" t="s">
        <v>1174</v>
      </c>
      <c r="C42" s="12" t="s">
        <v>1464</v>
      </c>
      <c r="D42" s="12">
        <v>37891971</v>
      </c>
    </row>
    <row r="43" spans="2:4" x14ac:dyDescent="0.25">
      <c r="B43" s="12" t="s">
        <v>1168</v>
      </c>
      <c r="C43" s="12" t="s">
        <v>1465</v>
      </c>
      <c r="D43" s="12">
        <v>37940756</v>
      </c>
    </row>
    <row r="44" spans="2:4" x14ac:dyDescent="0.25">
      <c r="B44" s="12" t="s">
        <v>1047</v>
      </c>
      <c r="C44" s="12" t="s">
        <v>1466</v>
      </c>
      <c r="D44" s="12">
        <v>72149743</v>
      </c>
    </row>
    <row r="45" spans="2:4" x14ac:dyDescent="0.25">
      <c r="B45" s="12" t="s">
        <v>1229</v>
      </c>
      <c r="C45" s="12" t="s">
        <v>1467</v>
      </c>
      <c r="D45" s="12">
        <v>79599062</v>
      </c>
    </row>
    <row r="46" spans="2:4" x14ac:dyDescent="0.25">
      <c r="B46" s="12" t="s">
        <v>1111</v>
      </c>
      <c r="C46" s="12" t="s">
        <v>1468</v>
      </c>
      <c r="D46" s="12">
        <v>85270086</v>
      </c>
    </row>
    <row r="47" spans="2:4" x14ac:dyDescent="0.25">
      <c r="B47" s="12" t="s">
        <v>1082</v>
      </c>
      <c r="C47" s="12" t="s">
        <v>1469</v>
      </c>
      <c r="D47" s="12">
        <v>91010202</v>
      </c>
    </row>
    <row r="48" spans="2:4" x14ac:dyDescent="0.25">
      <c r="B48" s="12" t="s">
        <v>1164</v>
      </c>
      <c r="C48" s="12" t="s">
        <v>1470</v>
      </c>
      <c r="D48" s="12">
        <v>91010390</v>
      </c>
    </row>
    <row r="49" spans="2:4" x14ac:dyDescent="0.25">
      <c r="B49" s="12" t="s">
        <v>1190</v>
      </c>
      <c r="C49" s="12" t="s">
        <v>1471</v>
      </c>
      <c r="D49" s="12">
        <v>91018610</v>
      </c>
    </row>
    <row r="50" spans="2:4" x14ac:dyDescent="0.25">
      <c r="B50" s="12" t="s">
        <v>1216</v>
      </c>
      <c r="C50" s="12" t="s">
        <v>1472</v>
      </c>
      <c r="D50" s="12">
        <v>91065057</v>
      </c>
    </row>
    <row r="51" spans="2:4" x14ac:dyDescent="0.25">
      <c r="B51" s="12" t="s">
        <v>1064</v>
      </c>
      <c r="C51" s="12" t="s">
        <v>1473</v>
      </c>
      <c r="D51" s="12">
        <v>91068997</v>
      </c>
    </row>
    <row r="52" spans="2:4" x14ac:dyDescent="0.25">
      <c r="B52" s="12" t="s">
        <v>1109</v>
      </c>
      <c r="C52" s="12" t="s">
        <v>1474</v>
      </c>
      <c r="D52" s="12">
        <v>91069853</v>
      </c>
    </row>
    <row r="53" spans="2:4" x14ac:dyDescent="0.25">
      <c r="B53" s="12" t="s">
        <v>1117</v>
      </c>
      <c r="C53" s="12" t="s">
        <v>1475</v>
      </c>
      <c r="D53" s="12">
        <v>91069994</v>
      </c>
    </row>
    <row r="54" spans="2:4" x14ac:dyDescent="0.25">
      <c r="B54" s="12" t="s">
        <v>1178</v>
      </c>
      <c r="C54" s="12" t="s">
        <v>1476</v>
      </c>
      <c r="D54" s="12">
        <v>91070912</v>
      </c>
    </row>
    <row r="55" spans="2:4" x14ac:dyDescent="0.25">
      <c r="B55" s="12" t="s">
        <v>1154</v>
      </c>
      <c r="C55" s="12" t="s">
        <v>1477</v>
      </c>
      <c r="D55" s="12">
        <v>91071082</v>
      </c>
    </row>
    <row r="56" spans="2:4" x14ac:dyDescent="0.25">
      <c r="B56" s="12" t="s">
        <v>1157</v>
      </c>
      <c r="C56" s="12" t="s">
        <v>1478</v>
      </c>
      <c r="D56" s="12">
        <v>91071360</v>
      </c>
    </row>
    <row r="57" spans="2:4" x14ac:dyDescent="0.25">
      <c r="B57" s="12" t="s">
        <v>1146</v>
      </c>
      <c r="C57" s="12" t="s">
        <v>1479</v>
      </c>
      <c r="D57" s="12">
        <v>91074185</v>
      </c>
    </row>
    <row r="58" spans="2:4" x14ac:dyDescent="0.25">
      <c r="B58" s="12" t="s">
        <v>1086</v>
      </c>
      <c r="C58" s="12" t="s">
        <v>1480</v>
      </c>
      <c r="D58" s="12">
        <v>91074206</v>
      </c>
    </row>
    <row r="59" spans="2:4" x14ac:dyDescent="0.25">
      <c r="B59" s="12" t="s">
        <v>1201</v>
      </c>
      <c r="C59" s="12" t="s">
        <v>1481</v>
      </c>
      <c r="D59" s="12">
        <v>91074789</v>
      </c>
    </row>
    <row r="60" spans="2:4" x14ac:dyDescent="0.25">
      <c r="B60" s="12" t="s">
        <v>675</v>
      </c>
      <c r="C60" s="12" t="s">
        <v>1482</v>
      </c>
      <c r="D60" s="12">
        <v>91075153</v>
      </c>
    </row>
    <row r="61" spans="2:4" x14ac:dyDescent="0.25">
      <c r="B61" s="12" t="s">
        <v>1070</v>
      </c>
      <c r="C61" s="12" t="s">
        <v>1483</v>
      </c>
      <c r="D61" s="12">
        <v>91075971</v>
      </c>
    </row>
    <row r="62" spans="2:4" x14ac:dyDescent="0.25">
      <c r="B62" s="12" t="s">
        <v>554</v>
      </c>
      <c r="C62" s="12" t="s">
        <v>1484</v>
      </c>
      <c r="D62" s="12">
        <v>91078701</v>
      </c>
    </row>
    <row r="63" spans="2:4" x14ac:dyDescent="0.25">
      <c r="B63" s="12" t="s">
        <v>1192</v>
      </c>
      <c r="C63" s="12" t="s">
        <v>1485</v>
      </c>
      <c r="D63" s="12">
        <v>91079300</v>
      </c>
    </row>
    <row r="64" spans="2:4" x14ac:dyDescent="0.25">
      <c r="B64" s="12" t="s">
        <v>1139</v>
      </c>
      <c r="C64" s="12" t="s">
        <v>1486</v>
      </c>
      <c r="D64" s="12">
        <v>91102850</v>
      </c>
    </row>
    <row r="65" spans="1:36" x14ac:dyDescent="0.25">
      <c r="B65" s="12" t="s">
        <v>1067</v>
      </c>
      <c r="C65" s="12" t="s">
        <v>1487</v>
      </c>
      <c r="D65" s="12">
        <v>91105991</v>
      </c>
    </row>
    <row r="66" spans="1:36" x14ac:dyDescent="0.25">
      <c r="B66" s="12" t="s">
        <v>551</v>
      </c>
      <c r="C66" s="12" t="s">
        <v>1488</v>
      </c>
      <c r="D66" s="12">
        <v>91106376</v>
      </c>
    </row>
    <row r="67" spans="1:36" x14ac:dyDescent="0.25">
      <c r="B67" s="12" t="s">
        <v>1184</v>
      </c>
      <c r="C67" s="12" t="s">
        <v>1489</v>
      </c>
      <c r="D67" s="12">
        <v>91455759</v>
      </c>
    </row>
    <row r="68" spans="1:36" x14ac:dyDescent="0.25">
      <c r="B68" s="12" t="s">
        <v>1181</v>
      </c>
      <c r="C68" s="12" t="s">
        <v>1490</v>
      </c>
      <c r="D68" s="12">
        <v>91522376</v>
      </c>
    </row>
    <row r="69" spans="1:36" x14ac:dyDescent="0.25">
      <c r="B69" s="12" t="s">
        <v>1098</v>
      </c>
      <c r="C69" s="12" t="s">
        <v>1491</v>
      </c>
      <c r="D69" s="12">
        <v>1101048230</v>
      </c>
    </row>
    <row r="70" spans="1:36" x14ac:dyDescent="0.25">
      <c r="B70" s="12" t="s">
        <v>1206</v>
      </c>
      <c r="C70" s="12" t="s">
        <v>1492</v>
      </c>
      <c r="D70" s="12">
        <v>1101683422</v>
      </c>
    </row>
    <row r="71" spans="1:36" x14ac:dyDescent="0.25">
      <c r="B71" s="12" t="s">
        <v>1052</v>
      </c>
      <c r="C71" s="12" t="s">
        <v>1493</v>
      </c>
      <c r="D71" s="12" t="s">
        <v>1055</v>
      </c>
    </row>
    <row r="73" spans="1:36" x14ac:dyDescent="0.25">
      <c r="A73" s="1"/>
      <c r="B73" s="1" t="s">
        <v>38</v>
      </c>
      <c r="C73" s="4" t="s">
        <v>95</v>
      </c>
      <c r="D73" s="4"/>
      <c r="E73" s="4" t="s">
        <v>1494</v>
      </c>
      <c r="F73" s="4" t="s">
        <v>130</v>
      </c>
      <c r="G73" s="4" t="s">
        <v>294</v>
      </c>
      <c r="H73" s="4"/>
      <c r="I73" s="4" t="s">
        <v>45</v>
      </c>
      <c r="J73" s="5">
        <v>2141673</v>
      </c>
      <c r="K73" s="25"/>
      <c r="L73" s="25"/>
      <c r="M73" s="25"/>
      <c r="N73" s="26" t="s">
        <v>120</v>
      </c>
      <c r="O73" s="5">
        <v>3175175085</v>
      </c>
      <c r="P73" s="4" t="s">
        <v>647</v>
      </c>
      <c r="Q73" s="4" t="s">
        <v>328</v>
      </c>
      <c r="R73" s="4" t="s">
        <v>48</v>
      </c>
      <c r="S73" s="4">
        <v>2</v>
      </c>
      <c r="T73" s="4">
        <v>30</v>
      </c>
      <c r="U73" s="4">
        <v>38.5</v>
      </c>
      <c r="V73" s="6">
        <v>16</v>
      </c>
      <c r="W73" s="6">
        <v>1450</v>
      </c>
      <c r="X73" s="6">
        <v>64.352500000000006</v>
      </c>
      <c r="Y73" s="6">
        <v>-73.119699999999995</v>
      </c>
      <c r="Z73" s="13">
        <v>31250</v>
      </c>
      <c r="AA73" s="13"/>
      <c r="AB73" s="14">
        <v>80000</v>
      </c>
      <c r="AC73" s="4">
        <v>0</v>
      </c>
      <c r="AD73" s="4">
        <v>0</v>
      </c>
      <c r="AE73" s="4" t="s">
        <v>549</v>
      </c>
      <c r="AF73" s="4">
        <v>0</v>
      </c>
      <c r="AG73" s="4">
        <v>0</v>
      </c>
      <c r="AH73" s="4" t="s">
        <v>553</v>
      </c>
      <c r="AI73" s="4">
        <v>0</v>
      </c>
      <c r="AJ73" s="4">
        <v>0</v>
      </c>
    </row>
    <row r="74" spans="1:36" x14ac:dyDescent="0.25">
      <c r="A74" s="1"/>
      <c r="B74" s="1" t="s">
        <v>38</v>
      </c>
      <c r="C74" s="4" t="s">
        <v>198</v>
      </c>
      <c r="D74" s="25"/>
      <c r="E74" s="4" t="s">
        <v>107</v>
      </c>
      <c r="F74" s="4" t="s">
        <v>1495</v>
      </c>
      <c r="G74" s="4" t="s">
        <v>125</v>
      </c>
      <c r="H74" s="4"/>
      <c r="I74" s="4" t="s">
        <v>45</v>
      </c>
      <c r="J74" s="5">
        <v>5693564</v>
      </c>
      <c r="K74" s="25"/>
      <c r="L74" s="25"/>
      <c r="M74" s="27" t="str">
        <f>+IF(J74=K74,"ok","error")</f>
        <v>error</v>
      </c>
      <c r="N74" s="26" t="s">
        <v>120</v>
      </c>
      <c r="O74" s="5">
        <v>3113160340</v>
      </c>
      <c r="P74" s="4" t="s">
        <v>354</v>
      </c>
      <c r="Q74" s="4" t="s">
        <v>355</v>
      </c>
      <c r="R74" s="4" t="s">
        <v>48</v>
      </c>
      <c r="S74" s="4">
        <v>0</v>
      </c>
      <c r="T74" s="4">
        <v>7</v>
      </c>
      <c r="U74" s="4">
        <v>1.28</v>
      </c>
      <c r="V74" s="6">
        <v>1.25</v>
      </c>
      <c r="W74" s="6">
        <v>1351</v>
      </c>
      <c r="X74" s="6">
        <v>64.383099999999999</v>
      </c>
      <c r="Y74" s="6">
        <v>-73.1524</v>
      </c>
      <c r="Z74" s="13">
        <v>1875</v>
      </c>
      <c r="AA74" s="13"/>
      <c r="AB74" s="14">
        <v>6875</v>
      </c>
      <c r="AC74" s="4">
        <v>0</v>
      </c>
      <c r="AD74" s="4">
        <v>0</v>
      </c>
      <c r="AE74" s="4" t="s">
        <v>549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</row>
    <row r="75" spans="1:36" x14ac:dyDescent="0.25">
      <c r="A75" s="1"/>
      <c r="B75" s="1" t="s">
        <v>38</v>
      </c>
      <c r="C75" s="4" t="s">
        <v>198</v>
      </c>
      <c r="D75" s="25"/>
      <c r="E75" s="4" t="s">
        <v>871</v>
      </c>
      <c r="F75" s="4" t="s">
        <v>258</v>
      </c>
      <c r="G75" s="4" t="s">
        <v>77</v>
      </c>
      <c r="H75" s="4" t="s">
        <v>353</v>
      </c>
      <c r="I75" s="4" t="s">
        <v>45</v>
      </c>
      <c r="J75" s="5">
        <v>5693783</v>
      </c>
      <c r="K75" s="25"/>
      <c r="L75" s="25"/>
      <c r="M75" s="27" t="str">
        <f t="shared" ref="M75:M82" si="0">+IF(J75=K75,"ok","error")</f>
        <v>error</v>
      </c>
      <c r="N75" s="26" t="s">
        <v>120</v>
      </c>
      <c r="O75" s="5" t="s">
        <v>1496</v>
      </c>
      <c r="P75" s="4" t="s">
        <v>1497</v>
      </c>
      <c r="Q75" s="4" t="s">
        <v>355</v>
      </c>
      <c r="R75" s="4" t="s">
        <v>48</v>
      </c>
      <c r="S75" s="4">
        <v>0.03</v>
      </c>
      <c r="T75" s="4">
        <v>6</v>
      </c>
      <c r="U75" s="4">
        <v>4</v>
      </c>
      <c r="V75" s="6">
        <v>3</v>
      </c>
      <c r="W75" s="6">
        <v>1707</v>
      </c>
      <c r="X75" s="6">
        <v>6.4908999999999999</v>
      </c>
      <c r="Y75" s="6">
        <v>-74.1387</v>
      </c>
      <c r="Z75" s="13">
        <v>4500</v>
      </c>
      <c r="AA75" s="13"/>
      <c r="AB75" s="14">
        <v>35500</v>
      </c>
      <c r="AC75" s="4">
        <v>0</v>
      </c>
      <c r="AD75" s="4">
        <v>0</v>
      </c>
      <c r="AE75" s="4" t="s">
        <v>549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</row>
    <row r="76" spans="1:36" x14ac:dyDescent="0.25">
      <c r="A76" s="1"/>
      <c r="B76" s="1" t="s">
        <v>38</v>
      </c>
      <c r="C76" s="4" t="s">
        <v>222</v>
      </c>
      <c r="D76" s="25"/>
      <c r="E76" s="4" t="s">
        <v>486</v>
      </c>
      <c r="F76" s="4" t="s">
        <v>1314</v>
      </c>
      <c r="G76" s="4" t="s">
        <v>1005</v>
      </c>
      <c r="H76" s="4" t="s">
        <v>100</v>
      </c>
      <c r="I76" s="4" t="s">
        <v>195</v>
      </c>
      <c r="J76" s="5">
        <v>28284904</v>
      </c>
      <c r="K76" s="25"/>
      <c r="L76" s="25"/>
      <c r="M76" s="27" t="str">
        <f t="shared" si="0"/>
        <v>error</v>
      </c>
      <c r="N76" s="26" t="s">
        <v>120</v>
      </c>
      <c r="O76" s="5">
        <v>3134777287</v>
      </c>
      <c r="P76" s="4" t="s">
        <v>1315</v>
      </c>
      <c r="Q76" s="4" t="s">
        <v>87</v>
      </c>
      <c r="R76" s="4" t="s">
        <v>48</v>
      </c>
      <c r="S76" s="4">
        <v>0</v>
      </c>
      <c r="T76" s="4">
        <v>1</v>
      </c>
      <c r="U76" s="4">
        <v>6.02</v>
      </c>
      <c r="V76" s="6">
        <v>6</v>
      </c>
      <c r="W76" s="6">
        <v>1700</v>
      </c>
      <c r="X76" s="6">
        <v>6.4028</v>
      </c>
      <c r="Y76" s="6">
        <v>-73.224699999999999</v>
      </c>
      <c r="Z76" s="13">
        <v>18000</v>
      </c>
      <c r="AA76" s="13"/>
      <c r="AB76" s="14">
        <v>27000</v>
      </c>
      <c r="AC76" s="4">
        <v>0</v>
      </c>
      <c r="AD76" s="4">
        <v>0</v>
      </c>
      <c r="AE76" s="4" t="s">
        <v>549</v>
      </c>
      <c r="AF76" s="4" t="s">
        <v>553</v>
      </c>
      <c r="AG76" s="4">
        <v>0</v>
      </c>
      <c r="AH76" s="4">
        <v>0</v>
      </c>
      <c r="AI76" s="4">
        <v>0</v>
      </c>
      <c r="AJ76" s="4">
        <v>0</v>
      </c>
    </row>
    <row r="77" spans="1:36" x14ac:dyDescent="0.25">
      <c r="A77" s="1"/>
      <c r="B77" s="1" t="s">
        <v>38</v>
      </c>
      <c r="C77" s="4" t="s">
        <v>95</v>
      </c>
      <c r="D77" s="25"/>
      <c r="E77" s="4" t="s">
        <v>1498</v>
      </c>
      <c r="F77" s="4" t="s">
        <v>1499</v>
      </c>
      <c r="G77" s="4" t="s">
        <v>416</v>
      </c>
      <c r="H77" s="4"/>
      <c r="I77" s="4" t="s">
        <v>195</v>
      </c>
      <c r="J77" s="5">
        <v>37943676</v>
      </c>
      <c r="K77" s="25"/>
      <c r="L77" s="25"/>
      <c r="M77" s="27" t="str">
        <f t="shared" si="0"/>
        <v>error</v>
      </c>
      <c r="N77" s="26" t="s">
        <v>120</v>
      </c>
      <c r="O77" s="5">
        <v>0</v>
      </c>
      <c r="P77" s="4" t="s">
        <v>814</v>
      </c>
      <c r="Q77" s="4" t="s">
        <v>328</v>
      </c>
      <c r="R77" s="4" t="s">
        <v>48</v>
      </c>
      <c r="S77" s="4">
        <v>0</v>
      </c>
      <c r="T77" s="4">
        <v>5</v>
      </c>
      <c r="U77" s="4">
        <v>1.02</v>
      </c>
      <c r="V77" s="6">
        <v>1</v>
      </c>
      <c r="W77" s="6">
        <v>1724</v>
      </c>
      <c r="X77" s="6">
        <v>64.445300000000003</v>
      </c>
      <c r="Y77" s="6">
        <v>-73.209999999999994</v>
      </c>
      <c r="Z77" s="13">
        <v>1500</v>
      </c>
      <c r="AA77" s="13"/>
      <c r="AB77" s="14">
        <v>5600</v>
      </c>
      <c r="AC77" s="4">
        <v>0</v>
      </c>
      <c r="AD77" s="4">
        <v>0</v>
      </c>
      <c r="AE77" s="4" t="s">
        <v>549</v>
      </c>
      <c r="AF77" s="4">
        <v>0</v>
      </c>
      <c r="AG77" s="4">
        <v>0</v>
      </c>
      <c r="AH77" s="4" t="s">
        <v>553</v>
      </c>
      <c r="AI77" s="4">
        <v>0</v>
      </c>
      <c r="AJ77" s="4">
        <v>0</v>
      </c>
    </row>
    <row r="78" spans="1:36" x14ac:dyDescent="0.25">
      <c r="A78" s="1"/>
      <c r="B78" s="1" t="s">
        <v>38</v>
      </c>
      <c r="C78" s="4" t="s">
        <v>50</v>
      </c>
      <c r="D78" s="25"/>
      <c r="E78" s="4" t="s">
        <v>1500</v>
      </c>
      <c r="F78" s="4" t="s">
        <v>1501</v>
      </c>
      <c r="G78" s="4" t="s">
        <v>1502</v>
      </c>
      <c r="H78" s="4"/>
      <c r="I78" s="4" t="s">
        <v>45</v>
      </c>
      <c r="J78" s="5">
        <v>91013676</v>
      </c>
      <c r="K78" s="25"/>
      <c r="L78" s="25"/>
      <c r="M78" s="27" t="str">
        <f t="shared" si="0"/>
        <v>error</v>
      </c>
      <c r="N78" s="26" t="s">
        <v>120</v>
      </c>
      <c r="O78" s="5" t="s">
        <v>1503</v>
      </c>
      <c r="P78" s="4" t="s">
        <v>1504</v>
      </c>
      <c r="Q78" s="4" t="s">
        <v>149</v>
      </c>
      <c r="R78" s="4" t="s">
        <v>150</v>
      </c>
      <c r="S78" s="4">
        <v>0</v>
      </c>
      <c r="T78" s="4">
        <v>6</v>
      </c>
      <c r="U78" s="4">
        <v>7</v>
      </c>
      <c r="V78" s="6">
        <v>3</v>
      </c>
      <c r="W78" s="6">
        <v>1725</v>
      </c>
      <c r="X78" s="6">
        <v>5.9396000000000004</v>
      </c>
      <c r="Y78" s="6">
        <v>-73.589100000000002</v>
      </c>
      <c r="Z78" s="13">
        <v>5000</v>
      </c>
      <c r="AA78" s="13"/>
      <c r="AB78" s="14">
        <v>16000</v>
      </c>
      <c r="AC78" s="4">
        <v>0</v>
      </c>
      <c r="AD78" s="4">
        <v>0</v>
      </c>
      <c r="AE78" s="4" t="s">
        <v>549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</row>
    <row r="79" spans="1:36" x14ac:dyDescent="0.25">
      <c r="A79" s="1"/>
      <c r="B79" s="1" t="s">
        <v>38</v>
      </c>
      <c r="C79" s="4" t="s">
        <v>72</v>
      </c>
      <c r="D79" s="25"/>
      <c r="E79" s="4" t="s">
        <v>82</v>
      </c>
      <c r="F79" s="4" t="s">
        <v>427</v>
      </c>
      <c r="G79" s="4" t="s">
        <v>1505</v>
      </c>
      <c r="H79" s="4" t="s">
        <v>1506</v>
      </c>
      <c r="I79" s="4" t="s">
        <v>45</v>
      </c>
      <c r="J79" s="5">
        <v>91071808</v>
      </c>
      <c r="K79" s="25"/>
      <c r="L79" s="25"/>
      <c r="M79" s="27" t="str">
        <f t="shared" si="0"/>
        <v>error</v>
      </c>
      <c r="N79" s="26" t="s">
        <v>120</v>
      </c>
      <c r="O79" s="5">
        <v>3134384205</v>
      </c>
      <c r="P79" s="4" t="s">
        <v>276</v>
      </c>
      <c r="Q79" s="4" t="s">
        <v>94</v>
      </c>
      <c r="R79" s="4" t="s">
        <v>48</v>
      </c>
      <c r="S79" s="4">
        <v>0</v>
      </c>
      <c r="T79" s="4">
        <v>3</v>
      </c>
      <c r="U79" s="4">
        <v>7</v>
      </c>
      <c r="V79" s="6">
        <v>6.96</v>
      </c>
      <c r="W79" s="6">
        <v>1706</v>
      </c>
      <c r="X79" s="6">
        <v>6.4394999999999998</v>
      </c>
      <c r="Y79" s="6">
        <v>-73.103899999999996</v>
      </c>
      <c r="Z79" s="13">
        <v>16250</v>
      </c>
      <c r="AA79" s="13"/>
      <c r="AB79" s="14">
        <v>38280</v>
      </c>
      <c r="AC79" s="4">
        <v>0</v>
      </c>
      <c r="AD79" s="4">
        <v>0</v>
      </c>
      <c r="AE79" s="4" t="s">
        <v>549</v>
      </c>
      <c r="AF79" s="4">
        <v>0</v>
      </c>
      <c r="AG79" s="4" t="s">
        <v>553</v>
      </c>
      <c r="AH79" s="4" t="s">
        <v>553</v>
      </c>
      <c r="AI79" s="4">
        <v>0</v>
      </c>
      <c r="AJ79" s="4">
        <v>0</v>
      </c>
    </row>
    <row r="80" spans="1:36" x14ac:dyDescent="0.25">
      <c r="A80" s="1"/>
      <c r="B80" s="1" t="s">
        <v>38</v>
      </c>
      <c r="C80" s="4" t="s">
        <v>72</v>
      </c>
      <c r="D80" s="25"/>
      <c r="E80" s="4" t="s">
        <v>1507</v>
      </c>
      <c r="F80" s="4" t="s">
        <v>1508</v>
      </c>
      <c r="G80" s="4" t="s">
        <v>788</v>
      </c>
      <c r="H80" s="4"/>
      <c r="I80" s="4" t="s">
        <v>45</v>
      </c>
      <c r="J80" s="5">
        <v>91111225</v>
      </c>
      <c r="K80" s="25"/>
      <c r="L80" s="25"/>
      <c r="M80" s="27" t="str">
        <f t="shared" si="0"/>
        <v>error</v>
      </c>
      <c r="N80" s="26" t="s">
        <v>120</v>
      </c>
      <c r="O80" s="5">
        <v>3204415632</v>
      </c>
      <c r="P80" s="4" t="s">
        <v>78</v>
      </c>
      <c r="Q80" s="4" t="s">
        <v>119</v>
      </c>
      <c r="R80" s="4" t="s">
        <v>48</v>
      </c>
      <c r="S80" s="4">
        <v>0</v>
      </c>
      <c r="T80" s="4">
        <v>7</v>
      </c>
      <c r="U80" s="4">
        <v>36.200000000000003</v>
      </c>
      <c r="V80" s="6">
        <v>36</v>
      </c>
      <c r="W80" s="6">
        <v>1700</v>
      </c>
      <c r="X80" s="6">
        <v>6.4443000000000001</v>
      </c>
      <c r="Y80" s="6">
        <v>-73.182100000000005</v>
      </c>
      <c r="Z80" s="13">
        <v>120125</v>
      </c>
      <c r="AA80" s="13"/>
      <c r="AB80" s="14">
        <v>180000</v>
      </c>
      <c r="AC80" s="4">
        <v>0</v>
      </c>
      <c r="AD80" s="4">
        <v>0</v>
      </c>
      <c r="AE80" s="4" t="s">
        <v>549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</row>
    <row r="81" spans="1:36" x14ac:dyDescent="0.25">
      <c r="A81" s="1"/>
      <c r="B81" s="1" t="s">
        <v>38</v>
      </c>
      <c r="C81" s="4" t="s">
        <v>72</v>
      </c>
      <c r="D81" s="25"/>
      <c r="E81" s="4" t="s">
        <v>1509</v>
      </c>
      <c r="F81" s="4" t="s">
        <v>451</v>
      </c>
      <c r="G81" s="4" t="s">
        <v>788</v>
      </c>
      <c r="H81" s="4" t="s">
        <v>416</v>
      </c>
      <c r="I81" s="4" t="s">
        <v>45</v>
      </c>
      <c r="J81" s="5">
        <v>91111226</v>
      </c>
      <c r="K81" s="25"/>
      <c r="L81" s="25"/>
      <c r="M81" s="27" t="str">
        <f t="shared" si="0"/>
        <v>error</v>
      </c>
      <c r="N81" s="26" t="s">
        <v>120</v>
      </c>
      <c r="O81" s="5">
        <v>3103126405</v>
      </c>
      <c r="P81" s="4" t="s">
        <v>78</v>
      </c>
      <c r="Q81" s="4" t="s">
        <v>119</v>
      </c>
      <c r="R81" s="4" t="s">
        <v>48</v>
      </c>
      <c r="S81" s="4">
        <v>0</v>
      </c>
      <c r="T81" s="4">
        <v>7</v>
      </c>
      <c r="U81" s="4">
        <v>22.2</v>
      </c>
      <c r="V81" s="6">
        <v>22</v>
      </c>
      <c r="W81" s="6">
        <v>1700</v>
      </c>
      <c r="X81" s="6">
        <v>6.4440999999999997</v>
      </c>
      <c r="Y81" s="6">
        <v>-73.181799999999996</v>
      </c>
      <c r="Z81" s="13">
        <v>75250</v>
      </c>
      <c r="AA81" s="13"/>
      <c r="AB81" s="14">
        <v>110000</v>
      </c>
      <c r="AC81" s="4">
        <v>0</v>
      </c>
      <c r="AD81" s="4">
        <v>0</v>
      </c>
      <c r="AE81" s="4" t="s">
        <v>549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</row>
    <row r="82" spans="1:36" x14ac:dyDescent="0.25">
      <c r="A82" s="1"/>
      <c r="B82" s="1" t="s">
        <v>38</v>
      </c>
      <c r="C82" s="4" t="s">
        <v>198</v>
      </c>
      <c r="D82" s="25"/>
      <c r="E82" s="4" t="s">
        <v>1510</v>
      </c>
      <c r="F82" s="4" t="s">
        <v>1511</v>
      </c>
      <c r="G82" s="4" t="s">
        <v>245</v>
      </c>
      <c r="H82" s="4" t="s">
        <v>298</v>
      </c>
      <c r="I82" s="4" t="s">
        <v>45</v>
      </c>
      <c r="J82" s="5">
        <v>1100950549</v>
      </c>
      <c r="K82" s="25"/>
      <c r="L82" s="25"/>
      <c r="M82" s="27" t="str">
        <f t="shared" si="0"/>
        <v>error</v>
      </c>
      <c r="N82" s="26" t="s">
        <v>120</v>
      </c>
      <c r="O82" s="5">
        <v>3138739480</v>
      </c>
      <c r="P82" s="4" t="s">
        <v>468</v>
      </c>
      <c r="Q82" s="4" t="s">
        <v>251</v>
      </c>
      <c r="R82" s="4" t="s">
        <v>48</v>
      </c>
      <c r="S82" s="4">
        <v>0.03</v>
      </c>
      <c r="T82" s="4">
        <v>8</v>
      </c>
      <c r="U82" s="4">
        <v>39.04</v>
      </c>
      <c r="V82" s="6">
        <v>10</v>
      </c>
      <c r="W82" s="6">
        <v>1661</v>
      </c>
      <c r="X82" s="6">
        <v>6.5128000000000004</v>
      </c>
      <c r="Y82" s="6">
        <v>-74.070499999999996</v>
      </c>
      <c r="Z82" s="13">
        <v>15000</v>
      </c>
      <c r="AA82" s="13"/>
      <c r="AB82" s="14">
        <v>50000</v>
      </c>
      <c r="AC82" s="4">
        <v>0</v>
      </c>
      <c r="AD82" s="4">
        <v>0</v>
      </c>
      <c r="AE82" s="4" t="s">
        <v>549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</row>
  </sheetData>
  <autoFilter ref="B1:D1" xr:uid="{00000000-0009-0000-0000-000003000000}">
    <sortState xmlns:xlrd2="http://schemas.microsoft.com/office/spreadsheetml/2017/richdata2" ref="B2:D71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Consolidado</vt:lpstr>
      <vt:lpstr>OPERADORES CP</vt:lpstr>
      <vt:lpstr>Hoja2</vt:lpstr>
      <vt:lpstr>Verificar</vt:lpstr>
      <vt:lpstr>Consolidado!Área_de_impresión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Glencho D</cp:lastModifiedBy>
  <cp:revision/>
  <cp:lastPrinted>2025-11-24T23:04:32Z</cp:lastPrinted>
  <dcterms:created xsi:type="dcterms:W3CDTF">2016-03-20T17:38:09Z</dcterms:created>
  <dcterms:modified xsi:type="dcterms:W3CDTF">2025-11-24T23:05:59Z</dcterms:modified>
  <cp:category/>
  <cp:contentStatus/>
</cp:coreProperties>
</file>